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org.ad.buffalo.edu\ubfs\collab\uss\Business\Users\mfk3\Desktop\"/>
    </mc:Choice>
  </mc:AlternateContent>
  <workbookProtection workbookAlgorithmName="SHA-512" workbookHashValue="6nr8hMLo4l88lBDBYY7QhjLmhMTQRo0YlQajwQD2HcfCWevfu7L+nxHGUNL5jNSNMBg7pm1hvHceZZwzLfVKyA==" workbookSaltValue="oS3vvvfNf8+5eNPWJHU/kw==" workbookSpinCount="100000" lockStructure="1"/>
  <bookViews>
    <workbookView xWindow="0" yWindow="0" windowWidth="20520" windowHeight="11213"/>
  </bookViews>
  <sheets>
    <sheet name="Ellicott" sheetId="7" r:id="rId1"/>
    <sheet name="Sheet1" sheetId="11" state="hidden" r:id="rId2"/>
    <sheet name="Governors" sheetId="8" r:id="rId3"/>
    <sheet name="South Campus (Main St)" sheetId="9" r:id="rId4"/>
    <sheet name="Creekside" sheetId="1" r:id="rId5"/>
    <sheet name="Flickinger" sheetId="2" r:id="rId6"/>
    <sheet name="Flint" sheetId="3" r:id="rId7"/>
    <sheet name="Greiner" sheetId="4" r:id="rId8"/>
    <sheet name="Hadley" sheetId="5" r:id="rId9"/>
    <sheet name="South Lake" sheetId="6" r:id="rId10"/>
    <sheet name="Occupancy Days by Month" sheetId="10" r:id="rId11"/>
  </sheets>
  <definedNames>
    <definedName name="_xlnm._FilterDatabase" localSheetId="0" hidden="1">Ellicott!$B$3:$H$164</definedName>
    <definedName name="_xlnm._FilterDatabase" localSheetId="2" hidden="1">Governors!$B$3:$H$43</definedName>
    <definedName name="_xlnm._FilterDatabase" localSheetId="3" hidden="1">'South Campus (Main St)'!$B$3:$H$33</definedName>
  </definedNames>
  <calcPr calcId="162913" concurrentManual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9" l="1"/>
  <c r="E27" i="9"/>
  <c r="E26" i="9"/>
  <c r="E25" i="9"/>
  <c r="E18" i="9"/>
  <c r="E17" i="9"/>
  <c r="E16" i="9"/>
  <c r="E15" i="9"/>
  <c r="E6" i="9"/>
  <c r="E7" i="9"/>
  <c r="E8" i="9"/>
  <c r="E5" i="9"/>
  <c r="E38" i="8"/>
  <c r="E37" i="8"/>
  <c r="E36" i="8"/>
  <c r="E30" i="8"/>
  <c r="E29" i="8"/>
  <c r="E28" i="8"/>
  <c r="E22" i="8"/>
  <c r="E21" i="8"/>
  <c r="E20" i="8"/>
  <c r="E14" i="8"/>
  <c r="E13" i="8"/>
  <c r="E12" i="8"/>
  <c r="E5" i="8"/>
  <c r="E6" i="8"/>
  <c r="E4" i="8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27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4" i="7"/>
  <c r="C5" i="10"/>
  <c r="C14" i="10" s="1"/>
  <c r="E7" i="6" s="1"/>
  <c r="B5" i="10"/>
  <c r="B14" i="10" s="1"/>
  <c r="D5" i="1" s="1"/>
  <c r="F3" i="1" s="1"/>
  <c r="E3" i="1" s="1"/>
  <c r="E10" i="6"/>
  <c r="D9" i="2"/>
  <c r="E9" i="2"/>
  <c r="D3" i="2"/>
  <c r="D2" i="2"/>
  <c r="E8" i="1"/>
  <c r="D2" i="1"/>
  <c r="D3" i="1"/>
  <c r="F3" i="6" l="1"/>
  <c r="G3" i="6" s="1"/>
  <c r="E8" i="6"/>
  <c r="E5" i="1"/>
  <c r="D6" i="2"/>
  <c r="E6" i="2"/>
  <c r="G28" i="9"/>
  <c r="G27" i="9"/>
  <c r="G26" i="9"/>
  <c r="G25" i="9"/>
  <c r="G18" i="9"/>
  <c r="G17" i="9"/>
  <c r="G16" i="9"/>
  <c r="G15" i="9"/>
  <c r="G6" i="9"/>
  <c r="G7" i="9"/>
  <c r="G8" i="9"/>
  <c r="G5" i="9"/>
  <c r="G38" i="8"/>
  <c r="G37" i="8"/>
  <c r="G36" i="8"/>
  <c r="G30" i="8"/>
  <c r="G29" i="8"/>
  <c r="G28" i="8"/>
  <c r="G22" i="8"/>
  <c r="G21" i="8"/>
  <c r="G20" i="8"/>
  <c r="G14" i="8"/>
  <c r="G13" i="8"/>
  <c r="G12" i="8"/>
  <c r="G6" i="8"/>
  <c r="G5" i="8"/>
  <c r="G4" i="8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D6" i="1"/>
  <c r="G3" i="1" s="1"/>
  <c r="D7" i="3"/>
  <c r="F3" i="3" s="1"/>
  <c r="G3" i="3" s="1"/>
  <c r="D5" i="4"/>
  <c r="F2" i="4" s="1"/>
  <c r="D4" i="5"/>
  <c r="D7" i="6"/>
  <c r="G4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27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E3" i="3"/>
  <c r="F2" i="3"/>
  <c r="E3" i="6"/>
  <c r="F2" i="6"/>
  <c r="F4" i="6"/>
  <c r="D8" i="3" l="1"/>
  <c r="F4" i="3"/>
  <c r="F5" i="3"/>
  <c r="F2" i="2"/>
  <c r="E7" i="2"/>
  <c r="F3" i="2"/>
  <c r="D7" i="2"/>
  <c r="F2" i="1"/>
  <c r="E6" i="1"/>
  <c r="H28" i="7"/>
  <c r="F28" i="7"/>
  <c r="H29" i="7"/>
  <c r="F29" i="7"/>
  <c r="H30" i="7"/>
  <c r="F30" i="7"/>
  <c r="H31" i="7"/>
  <c r="F31" i="7"/>
  <c r="H32" i="7"/>
  <c r="F32" i="7"/>
  <c r="H33" i="7"/>
  <c r="F33" i="7"/>
  <c r="H34" i="7"/>
  <c r="F34" i="7"/>
  <c r="H35" i="7"/>
  <c r="F35" i="7"/>
  <c r="H36" i="7"/>
  <c r="F36" i="7"/>
  <c r="H37" i="7"/>
  <c r="F37" i="7"/>
  <c r="H38" i="7"/>
  <c r="F38" i="7"/>
  <c r="H39" i="7"/>
  <c r="F39" i="7"/>
  <c r="H40" i="7"/>
  <c r="F40" i="7"/>
  <c r="H41" i="7"/>
  <c r="F41" i="7"/>
  <c r="H42" i="7"/>
  <c r="F42" i="7"/>
  <c r="H43" i="7"/>
  <c r="F43" i="7"/>
  <c r="H27" i="7"/>
  <c r="F27" i="7"/>
  <c r="H5" i="7"/>
  <c r="F5" i="7"/>
  <c r="H6" i="7"/>
  <c r="F6" i="7"/>
  <c r="H7" i="7"/>
  <c r="F7" i="7"/>
  <c r="H8" i="7"/>
  <c r="F8" i="7"/>
  <c r="H9" i="7"/>
  <c r="F9" i="7"/>
  <c r="H10" i="7"/>
  <c r="F10" i="7"/>
  <c r="H11" i="7"/>
  <c r="F11" i="7"/>
  <c r="H12" i="7"/>
  <c r="F12" i="7"/>
  <c r="H13" i="7"/>
  <c r="F13" i="7"/>
  <c r="H14" i="7"/>
  <c r="F14" i="7"/>
  <c r="H15" i="7"/>
  <c r="F15" i="7"/>
  <c r="H16" i="7"/>
  <c r="F16" i="7"/>
  <c r="H17" i="7"/>
  <c r="F17" i="7"/>
  <c r="H18" i="7"/>
  <c r="F18" i="7"/>
  <c r="H19" i="7"/>
  <c r="F19" i="7"/>
  <c r="H20" i="7"/>
  <c r="F20" i="7"/>
  <c r="H4" i="7"/>
  <c r="F4" i="7"/>
  <c r="F5" i="6"/>
  <c r="D8" i="6"/>
  <c r="F2" i="5"/>
  <c r="D5" i="5"/>
  <c r="F3" i="4"/>
  <c r="D6" i="4"/>
  <c r="H50" i="7"/>
  <c r="F50" i="7"/>
  <c r="H51" i="7"/>
  <c r="F51" i="7"/>
  <c r="H52" i="7"/>
  <c r="F52" i="7"/>
  <c r="H53" i="7"/>
  <c r="F53" i="7"/>
  <c r="H54" i="7"/>
  <c r="F54" i="7"/>
  <c r="H55" i="7"/>
  <c r="F55" i="7"/>
  <c r="H56" i="7"/>
  <c r="F56" i="7"/>
  <c r="H57" i="7"/>
  <c r="F57" i="7"/>
  <c r="H58" i="7"/>
  <c r="F58" i="7"/>
  <c r="H59" i="7"/>
  <c r="F59" i="7"/>
  <c r="H60" i="7"/>
  <c r="F60" i="7"/>
  <c r="H61" i="7"/>
  <c r="F61" i="7"/>
  <c r="H62" i="7"/>
  <c r="F62" i="7"/>
  <c r="H63" i="7"/>
  <c r="F63" i="7"/>
  <c r="H64" i="7"/>
  <c r="F64" i="7"/>
  <c r="H65" i="7"/>
  <c r="F65" i="7"/>
  <c r="H66" i="7"/>
  <c r="F66" i="7"/>
  <c r="H73" i="7"/>
  <c r="F73" i="7"/>
  <c r="H74" i="7"/>
  <c r="F74" i="7"/>
  <c r="H75" i="7"/>
  <c r="F75" i="7"/>
  <c r="H76" i="7"/>
  <c r="F76" i="7"/>
  <c r="H77" i="7"/>
  <c r="F77" i="7"/>
  <c r="H78" i="7"/>
  <c r="F78" i="7"/>
  <c r="H79" i="7"/>
  <c r="F79" i="7"/>
  <c r="H80" i="7"/>
  <c r="F80" i="7"/>
  <c r="H81" i="7"/>
  <c r="F81" i="7"/>
  <c r="H82" i="7"/>
  <c r="F82" i="7"/>
  <c r="H83" i="7"/>
  <c r="F83" i="7"/>
  <c r="H84" i="7"/>
  <c r="F84" i="7"/>
  <c r="H85" i="7"/>
  <c r="F85" i="7"/>
  <c r="H86" i="7"/>
  <c r="F86" i="7"/>
  <c r="H87" i="7"/>
  <c r="F87" i="7"/>
  <c r="H88" i="7"/>
  <c r="F88" i="7"/>
  <c r="H89" i="7"/>
  <c r="F89" i="7"/>
  <c r="H96" i="7"/>
  <c r="F96" i="7"/>
  <c r="H97" i="7"/>
  <c r="F97" i="7"/>
  <c r="H98" i="7"/>
  <c r="F98" i="7"/>
  <c r="H99" i="7"/>
  <c r="F99" i="7"/>
  <c r="H100" i="7"/>
  <c r="F100" i="7"/>
  <c r="H101" i="7"/>
  <c r="F101" i="7"/>
  <c r="H102" i="7"/>
  <c r="F102" i="7"/>
  <c r="H103" i="7"/>
  <c r="F103" i="7"/>
  <c r="H104" i="7"/>
  <c r="F104" i="7"/>
  <c r="H105" i="7"/>
  <c r="F105" i="7"/>
  <c r="H106" i="7"/>
  <c r="F106" i="7"/>
  <c r="H107" i="7"/>
  <c r="F107" i="7"/>
  <c r="H108" i="7"/>
  <c r="F108" i="7"/>
  <c r="H109" i="7"/>
  <c r="F109" i="7"/>
  <c r="H110" i="7"/>
  <c r="F110" i="7"/>
  <c r="H111" i="7"/>
  <c r="F111" i="7"/>
  <c r="H112" i="7"/>
  <c r="F112" i="7"/>
  <c r="H119" i="7"/>
  <c r="F119" i="7"/>
  <c r="H120" i="7"/>
  <c r="F120" i="7"/>
  <c r="H121" i="7"/>
  <c r="F121" i="7"/>
  <c r="H122" i="7"/>
  <c r="F122" i="7"/>
  <c r="H123" i="7"/>
  <c r="F123" i="7"/>
  <c r="H124" i="7"/>
  <c r="F124" i="7"/>
  <c r="H125" i="7"/>
  <c r="F125" i="7"/>
  <c r="H126" i="7"/>
  <c r="F126" i="7"/>
  <c r="H127" i="7"/>
  <c r="F127" i="7"/>
  <c r="H128" i="7"/>
  <c r="F128" i="7"/>
  <c r="H129" i="7"/>
  <c r="F129" i="7"/>
  <c r="H130" i="7"/>
  <c r="F130" i="7"/>
  <c r="H131" i="7"/>
  <c r="F131" i="7"/>
  <c r="H132" i="7"/>
  <c r="F132" i="7"/>
  <c r="H133" i="7"/>
  <c r="F133" i="7"/>
  <c r="H134" i="7"/>
  <c r="F134" i="7"/>
  <c r="H135" i="7"/>
  <c r="F135" i="7"/>
  <c r="H142" i="7"/>
  <c r="F142" i="7"/>
  <c r="H143" i="7"/>
  <c r="F143" i="7"/>
  <c r="H144" i="7"/>
  <c r="F144" i="7"/>
  <c r="H145" i="7"/>
  <c r="F145" i="7"/>
  <c r="H146" i="7"/>
  <c r="F146" i="7"/>
  <c r="H147" i="7"/>
  <c r="F147" i="7"/>
  <c r="H148" i="7"/>
  <c r="F148" i="7"/>
  <c r="H149" i="7"/>
  <c r="F149" i="7"/>
  <c r="H150" i="7"/>
  <c r="F150" i="7"/>
  <c r="H151" i="7"/>
  <c r="F151" i="7"/>
  <c r="H152" i="7"/>
  <c r="F152" i="7"/>
  <c r="H153" i="7"/>
  <c r="F153" i="7"/>
  <c r="H154" i="7"/>
  <c r="F154" i="7"/>
  <c r="H155" i="7"/>
  <c r="F155" i="7"/>
  <c r="H156" i="7"/>
  <c r="F156" i="7"/>
  <c r="H157" i="7"/>
  <c r="F157" i="7"/>
  <c r="H158" i="7"/>
  <c r="F158" i="7"/>
  <c r="H4" i="8"/>
  <c r="F4" i="8"/>
  <c r="H5" i="8"/>
  <c r="F5" i="8"/>
  <c r="H6" i="8"/>
  <c r="F6" i="8"/>
  <c r="H12" i="8"/>
  <c r="F12" i="8"/>
  <c r="H13" i="8"/>
  <c r="F13" i="8"/>
  <c r="H14" i="8"/>
  <c r="F14" i="8"/>
  <c r="H20" i="8"/>
  <c r="F20" i="8"/>
  <c r="H21" i="8"/>
  <c r="F21" i="8"/>
  <c r="H22" i="8"/>
  <c r="F22" i="8"/>
  <c r="H28" i="8"/>
  <c r="F28" i="8"/>
  <c r="H29" i="8"/>
  <c r="F29" i="8"/>
  <c r="H30" i="8"/>
  <c r="F30" i="8"/>
  <c r="H36" i="8"/>
  <c r="F36" i="8"/>
  <c r="H37" i="8"/>
  <c r="F37" i="8"/>
  <c r="H38" i="8"/>
  <c r="F38" i="8"/>
  <c r="H5" i="9"/>
  <c r="F5" i="9"/>
  <c r="H8" i="9"/>
  <c r="F8" i="9"/>
  <c r="H7" i="9"/>
  <c r="F7" i="9"/>
  <c r="H6" i="9"/>
  <c r="F6" i="9"/>
  <c r="H15" i="9"/>
  <c r="F15" i="9"/>
  <c r="H16" i="9"/>
  <c r="F16" i="9"/>
  <c r="H17" i="9"/>
  <c r="F17" i="9"/>
  <c r="H18" i="9"/>
  <c r="F18" i="9"/>
  <c r="H25" i="9"/>
  <c r="F25" i="9"/>
  <c r="H26" i="9"/>
  <c r="F26" i="9"/>
  <c r="H27" i="9"/>
  <c r="F27" i="9"/>
  <c r="H28" i="9"/>
  <c r="F28" i="9"/>
  <c r="G4" i="3"/>
  <c r="E4" i="3"/>
  <c r="G5" i="3"/>
  <c r="E5" i="3"/>
  <c r="G2" i="3"/>
  <c r="E2" i="3"/>
  <c r="G2" i="4"/>
  <c r="E2" i="4"/>
  <c r="G4" i="6"/>
  <c r="E4" i="6"/>
  <c r="G2" i="6"/>
  <c r="E2" i="6"/>
  <c r="E2" i="1" l="1"/>
  <c r="G2" i="1"/>
  <c r="G3" i="2"/>
  <c r="E3" i="2"/>
  <c r="G2" i="2"/>
  <c r="E2" i="2"/>
  <c r="G3" i="4"/>
  <c r="E3" i="4"/>
  <c r="G2" i="5"/>
  <c r="E2" i="5"/>
  <c r="G5" i="6"/>
  <c r="E5" i="6"/>
  <c r="D5" i="6"/>
  <c r="D4" i="6"/>
  <c r="D3" i="6"/>
  <c r="D2" i="6"/>
  <c r="D2" i="5"/>
  <c r="D3" i="4"/>
  <c r="D2" i="4"/>
  <c r="D3" i="3"/>
  <c r="D4" i="3"/>
  <c r="D5" i="3"/>
  <c r="D2" i="3"/>
</calcChain>
</file>

<file path=xl/sharedStrings.xml><?xml version="1.0" encoding="utf-8"?>
<sst xmlns="http://schemas.openxmlformats.org/spreadsheetml/2006/main" count="573" uniqueCount="125">
  <si>
    <t>Bed Type</t>
  </si>
  <si>
    <t>Room Rate</t>
  </si>
  <si>
    <t>CRK 2B 12M</t>
  </si>
  <si>
    <t>CRK Dbl/Dbl 10M</t>
  </si>
  <si>
    <t>Total</t>
  </si>
  <si>
    <t>FLK 2B 12M</t>
  </si>
  <si>
    <t>FNT 1B 10M</t>
  </si>
  <si>
    <t>FNT 2B 10M</t>
  </si>
  <si>
    <t>FNT 4B 10M</t>
  </si>
  <si>
    <t>FNT2B/2 10M</t>
  </si>
  <si>
    <t>GRE Dbl/A Bath</t>
  </si>
  <si>
    <t>GRE Dbl w/Bath</t>
  </si>
  <si>
    <t>HAD 4B 10M</t>
  </si>
  <si>
    <t>SLV Stud 12M</t>
  </si>
  <si>
    <t>SLV 1B 12M</t>
  </si>
  <si>
    <t>SLV 2B 12M</t>
  </si>
  <si>
    <t>SLV 4B 10M</t>
  </si>
  <si>
    <t>Studio</t>
  </si>
  <si>
    <t>1 bedroom</t>
  </si>
  <si>
    <t>4 bedroom</t>
  </si>
  <si>
    <t>2 bedroom</t>
  </si>
  <si>
    <t>2 bedroom/1 bath</t>
  </si>
  <si>
    <t>2 bedroom/2 bath</t>
  </si>
  <si>
    <t>4 bed/academic year</t>
  </si>
  <si>
    <t>2 bed/full year</t>
  </si>
  <si>
    <t>Greiner Double</t>
  </si>
  <si>
    <t>Whole Unit</t>
  </si>
  <si>
    <t>Weekly Rate</t>
  </si>
  <si>
    <t>Daily Rate</t>
  </si>
  <si>
    <t>Full Year Rate</t>
  </si>
  <si>
    <t>Number of weeks remaining from 3/23</t>
  </si>
  <si>
    <t>Number of days remaining from 3/23</t>
  </si>
  <si>
    <t>10 Month</t>
  </si>
  <si>
    <t>12 Month</t>
  </si>
  <si>
    <t>FALL 2019</t>
  </si>
  <si>
    <t>Ellicott Complex</t>
  </si>
  <si>
    <t>Fargo</t>
  </si>
  <si>
    <t>Elli Dbl</t>
  </si>
  <si>
    <t>Double</t>
  </si>
  <si>
    <t>Elli Dbl/Dbl</t>
  </si>
  <si>
    <t>Elli Dbl/Sgl</t>
  </si>
  <si>
    <t>Elli Dbl/Tpl</t>
  </si>
  <si>
    <t>Elli Lg Dbl/Dbl</t>
  </si>
  <si>
    <t>Large Double (Ellicott)</t>
  </si>
  <si>
    <t>Elli Lg Dbl/Tpl</t>
  </si>
  <si>
    <t>Elli Quad</t>
  </si>
  <si>
    <t>Quad</t>
  </si>
  <si>
    <t>Elli Quad w/bth</t>
  </si>
  <si>
    <t>Quad with Bath</t>
  </si>
  <si>
    <t>Elli Sgl</t>
  </si>
  <si>
    <t>Single</t>
  </si>
  <si>
    <t>Elli Sgl/Dbl</t>
  </si>
  <si>
    <t>Elli Tpl w/Bath</t>
  </si>
  <si>
    <t>Triple with Bath</t>
  </si>
  <si>
    <t>Elli Tpl/Dbl</t>
  </si>
  <si>
    <t>Triple</t>
  </si>
  <si>
    <t>Elli Tpl/Lg Dbl</t>
  </si>
  <si>
    <t>Elli Tpl/Tpl</t>
  </si>
  <si>
    <t>Elli Triple</t>
  </si>
  <si>
    <t>Elli Val Qd</t>
  </si>
  <si>
    <t>Value Quad</t>
  </si>
  <si>
    <t>Elli Val Tpl</t>
  </si>
  <si>
    <t>Value Triple</t>
  </si>
  <si>
    <t>AA Double</t>
  </si>
  <si>
    <t>AA Single</t>
  </si>
  <si>
    <t xml:space="preserve">RA Double </t>
  </si>
  <si>
    <t>RA Single</t>
  </si>
  <si>
    <t>Pro-Staff</t>
  </si>
  <si>
    <t>Porter</t>
  </si>
  <si>
    <t>Red Jacket</t>
  </si>
  <si>
    <t>Richmond</t>
  </si>
  <si>
    <t>Spaulding</t>
  </si>
  <si>
    <t>Wilkeson</t>
  </si>
  <si>
    <t>Governors Complex</t>
  </si>
  <si>
    <t>Clinton</t>
  </si>
  <si>
    <t>Gov Dbl</t>
  </si>
  <si>
    <t>Gov Sgl</t>
  </si>
  <si>
    <t>Gov Val Tpl</t>
  </si>
  <si>
    <t>RA Double</t>
  </si>
  <si>
    <t>Dewey</t>
  </si>
  <si>
    <t>Lehman</t>
  </si>
  <si>
    <t>Roosevelt</t>
  </si>
  <si>
    <t>South Campus (Main Street) Halls</t>
  </si>
  <si>
    <t>Clement</t>
  </si>
  <si>
    <t>MS Apt. Double</t>
  </si>
  <si>
    <t>MS Dbl w/A Bath</t>
  </si>
  <si>
    <t>MS Dbl w/Bath</t>
  </si>
  <si>
    <t>MS Sgl w/A Bath</t>
  </si>
  <si>
    <t>MS Val Tpl w/B</t>
  </si>
  <si>
    <t>Goodyear</t>
  </si>
  <si>
    <t>12 month</t>
  </si>
  <si>
    <t>10 month</t>
  </si>
  <si>
    <r>
      <t>Total number of occupancy weeks</t>
    </r>
    <r>
      <rPr>
        <vertAlign val="superscript"/>
        <sz val="11"/>
        <color theme="1"/>
        <rFont val="Calibri"/>
        <family val="2"/>
        <scheme val="minor"/>
      </rPr>
      <t>1&amp;2</t>
    </r>
  </si>
  <si>
    <t>Whole Unit 12M</t>
  </si>
  <si>
    <t>Fall &amp; Spring Rent Rate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</si>
  <si>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</si>
  <si>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</si>
  <si>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</si>
  <si>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</si>
  <si>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</si>
  <si>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</si>
  <si>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</si>
  <si>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</si>
  <si>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</si>
  <si>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</si>
  <si>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June</t>
  </si>
  <si>
    <t>July</t>
  </si>
  <si>
    <t>9/1/19-9/30/19</t>
  </si>
  <si>
    <t>10/1/19-10/31/19</t>
  </si>
  <si>
    <t>11/1/19-11/26/19</t>
  </si>
  <si>
    <t>12/1/19-12/16/19</t>
  </si>
  <si>
    <t>1/26/2020-1/31/20</t>
  </si>
  <si>
    <t>2/1/20-2/29/20</t>
  </si>
  <si>
    <t>3/1/20-3/13/20; 3/22/20-3/31/20</t>
  </si>
  <si>
    <t>4/1/20-4/30/20</t>
  </si>
  <si>
    <t>6/1/20-6/30/20</t>
  </si>
  <si>
    <t>7/1/20-7/31/20</t>
  </si>
  <si>
    <t>5/1/20-5/17/20; 5/1/20-5/31/20</t>
  </si>
  <si>
    <t>Dates of Occupancy</t>
  </si>
  <si>
    <t>8/22/19-8/31/19</t>
  </si>
  <si>
    <r>
      <rPr>
        <vertAlign val="superscript"/>
        <sz val="8"/>
        <color theme="8" tint="-0.249977111117893"/>
        <rFont val="Calibri"/>
        <family val="2"/>
        <scheme val="minor"/>
      </rPr>
      <t>1</t>
    </r>
    <r>
      <rPr>
        <sz val="8"/>
        <color theme="8" tint="-0.249977111117893"/>
        <rFont val="Calibri"/>
        <family val="2"/>
        <scheme val="minor"/>
      </rPr>
      <t xml:space="preserve"> Occupancy dates for the academic year for 10 month leases are: 8/22/19 through 5/17/20 &amp; excludes break periods of: 11/27/19-11/30/19; 12/17/19- 1/25/20; 3/14/20-3/21/20</t>
    </r>
  </si>
  <si>
    <r>
      <rPr>
        <vertAlign val="superscript"/>
        <sz val="8"/>
        <color theme="8" tint="-0.249977111117893"/>
        <rFont val="Calibri"/>
        <family val="2"/>
        <scheme val="minor"/>
      </rPr>
      <t>2</t>
    </r>
    <r>
      <rPr>
        <sz val="8"/>
        <color theme="8" tint="-0.249977111117893"/>
        <rFont val="Calibri"/>
        <family val="2"/>
        <scheme val="minor"/>
      </rPr>
      <t xml:space="preserve"> Occupancy dates for the academic year for 12 month leases are: 8/22/19 through 7/31/20 &amp; excludes break periods of: 11/27/19-11/30/19; 12/17/19- 1/25/20; 3/14/20-3/21/20</t>
    </r>
  </si>
  <si>
    <t>Number of nights remaining from 3/23</t>
  </si>
  <si>
    <t>Total Number of occupancy nights</t>
  </si>
  <si>
    <t>Credit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</si>
</sst>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vertAlign val="superscript"/>
      <sz val="8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wrapText="1"/>
    </xf>
    <xf numFmtId="0" fontId="0" fillId="0" borderId="1" xfId="0" applyBorder="1"/>
    <xf numFmtId="44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4" fontId="2" fillId="0" borderId="1" xfId="2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0" xfId="0" applyNumberFormat="1" applyFill="1"/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2" fontId="0" fillId="0" borderId="0" xfId="0" applyNumberFormat="1"/>
    <xf numFmtId="0" fontId="6" fillId="0" borderId="0" xfId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2" borderId="1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Fill="1" applyAlignment="1">
      <alignment wrapText="1"/>
    </xf>
    <xf numFmtId="0" fontId="7" fillId="0" borderId="0" xfId="0" applyFont="1"/>
    <xf numFmtId="0" fontId="4" fillId="0" borderId="5" xfId="0" applyFont="1" applyBorder="1"/>
    <xf numFmtId="44" fontId="0" fillId="0" borderId="1" xfId="2" applyFont="1" applyBorder="1"/>
    <xf numFmtId="44" fontId="2" fillId="0" borderId="1" xfId="2" applyFont="1" applyFill="1" applyBorder="1" applyAlignment="1">
      <alignment wrapText="1"/>
    </xf>
    <xf numFmtId="0" fontId="4" fillId="0" borderId="0" xfId="0" applyFont="1" applyAlignment="1">
      <alignment wrapText="1"/>
    </xf>
    <xf numFmtId="44" fontId="0" fillId="0" borderId="1" xfId="0" applyNumberFormat="1" applyBorder="1"/>
    <xf numFmtId="0" fontId="0" fillId="0" borderId="0" xfId="0" applyAlignment="1">
      <alignment wrapText="1"/>
    </xf>
    <xf numFmtId="14" fontId="0" fillId="0" borderId="0" xfId="0" applyNumberFormat="1" applyFill="1"/>
    <xf numFmtId="14" fontId="0" fillId="0" borderId="0" xfId="0" applyNumberFormat="1" applyAlignment="1">
      <alignment wrapText="1"/>
    </xf>
    <xf numFmtId="0" fontId="4" fillId="0" borderId="0" xfId="0" applyFont="1" applyFill="1" applyAlignment="1">
      <alignment wrapText="1"/>
    </xf>
    <xf numFmtId="0" fontId="4" fillId="0" borderId="4" xfId="0" applyFont="1" applyBorder="1" applyAlignment="1">
      <alignment horizontal="center" vertical="center" textRotation="90"/>
    </xf>
    <xf numFmtId="0" fontId="4" fillId="0" borderId="0" xfId="0" applyFont="1" applyAlignment="1">
      <alignment wrapText="1"/>
    </xf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7" fillId="0" borderId="0" xfId="0" applyFont="1"/>
  </cellXfs>
  <cellStyles count="3">
    <cellStyle name="Currency" xfId="2" builtinId="4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6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7" sqref="C17"/>
    </sheetView>
  </sheetViews>
  <sheetFormatPr defaultRowHeight="14.25" x14ac:dyDescent="0.45"/>
  <cols>
    <col min="1" max="1" width="9.1328125" style="9"/>
    <col min="2" max="2" width="14.86328125" customWidth="1"/>
    <col min="3" max="3" width="20.86328125" bestFit="1" customWidth="1"/>
    <col min="4" max="8" width="20.86328125" customWidth="1"/>
  </cols>
  <sheetData>
    <row r="1" spans="1:8" x14ac:dyDescent="0.45">
      <c r="B1" t="s">
        <v>34</v>
      </c>
    </row>
    <row r="2" spans="1:8" s="9" customFormat="1" x14ac:dyDescent="0.45">
      <c r="B2" s="37" t="s">
        <v>35</v>
      </c>
      <c r="C2" s="38"/>
      <c r="D2" s="38"/>
      <c r="E2" s="38"/>
      <c r="F2" s="38"/>
      <c r="G2" s="38"/>
      <c r="H2" s="38"/>
    </row>
    <row r="3" spans="1:8" x14ac:dyDescent="0.45">
      <c r="B3" s="8" t="s">
        <v>0</v>
      </c>
      <c r="C3" s="8" t="s">
        <v>1</v>
      </c>
      <c r="D3" s="19" t="s">
        <v>29</v>
      </c>
      <c r="E3" s="19" t="s">
        <v>94</v>
      </c>
      <c r="F3" s="19" t="s">
        <v>27</v>
      </c>
      <c r="G3" s="19" t="s">
        <v>28</v>
      </c>
      <c r="H3" s="19" t="s">
        <v>124</v>
      </c>
    </row>
    <row r="4" spans="1:8" x14ac:dyDescent="0.45">
      <c r="A4" s="35" t="s">
        <v>36</v>
      </c>
      <c r="B4" s="11" t="s">
        <v>37</v>
      </c>
      <c r="C4" s="3" t="s">
        <v>38</v>
      </c>
      <c r="D4" s="27">
        <v>8521</v>
      </c>
      <c r="E4" s="27">
        <f>$D4/2</f>
        <v>4260.5</v>
      </c>
      <c r="F4" s="27">
        <f>$G4*7</f>
        <v>273.61009174311926</v>
      </c>
      <c r="G4" s="27">
        <f>$D4/'Occupancy Days by Month'!$B$14</f>
        <v>39.087155963302749</v>
      </c>
      <c r="H4" s="27">
        <f>$G4*$E$166</f>
        <v>2149.7935779816512</v>
      </c>
    </row>
    <row r="5" spans="1:8" x14ac:dyDescent="0.45">
      <c r="A5" s="35"/>
      <c r="B5" s="12" t="s">
        <v>39</v>
      </c>
      <c r="C5" s="3" t="s">
        <v>38</v>
      </c>
      <c r="D5" s="27">
        <v>8521</v>
      </c>
      <c r="E5" s="27">
        <f t="shared" ref="E5:E20" si="0">$D5/2</f>
        <v>4260.5</v>
      </c>
      <c r="F5" s="27">
        <f t="shared" ref="F5:F20" si="1">$G5*7</f>
        <v>273.61009174311926</v>
      </c>
      <c r="G5" s="27">
        <f>$D5/'Occupancy Days by Month'!$B$14</f>
        <v>39.087155963302749</v>
      </c>
      <c r="H5" s="27">
        <f t="shared" ref="H5:H20" si="2">$G5*$E$166</f>
        <v>2149.7935779816512</v>
      </c>
    </row>
    <row r="6" spans="1:8" x14ac:dyDescent="0.45">
      <c r="A6" s="35"/>
      <c r="B6" s="12" t="s">
        <v>40</v>
      </c>
      <c r="C6" s="3" t="s">
        <v>38</v>
      </c>
      <c r="D6" s="27">
        <v>8521</v>
      </c>
      <c r="E6" s="27">
        <f t="shared" si="0"/>
        <v>4260.5</v>
      </c>
      <c r="F6" s="27">
        <f t="shared" si="1"/>
        <v>273.61009174311926</v>
      </c>
      <c r="G6" s="27">
        <f>$D6/'Occupancy Days by Month'!$B$14</f>
        <v>39.087155963302749</v>
      </c>
      <c r="H6" s="27">
        <f t="shared" si="2"/>
        <v>2149.7935779816512</v>
      </c>
    </row>
    <row r="7" spans="1:8" x14ac:dyDescent="0.45">
      <c r="A7" s="35"/>
      <c r="B7" s="12" t="s">
        <v>41</v>
      </c>
      <c r="C7" s="3" t="s">
        <v>38</v>
      </c>
      <c r="D7" s="27">
        <v>8521</v>
      </c>
      <c r="E7" s="27">
        <f t="shared" si="0"/>
        <v>4260.5</v>
      </c>
      <c r="F7" s="27">
        <f t="shared" si="1"/>
        <v>273.61009174311926</v>
      </c>
      <c r="G7" s="27">
        <f>$D7/'Occupancy Days by Month'!$B$14</f>
        <v>39.087155963302749</v>
      </c>
      <c r="H7" s="27">
        <f t="shared" si="2"/>
        <v>2149.7935779816512</v>
      </c>
    </row>
    <row r="8" spans="1:8" x14ac:dyDescent="0.45">
      <c r="A8" s="35"/>
      <c r="B8" s="12" t="s">
        <v>42</v>
      </c>
      <c r="C8" s="3" t="s">
        <v>43</v>
      </c>
      <c r="D8" s="27">
        <v>9118</v>
      </c>
      <c r="E8" s="27">
        <f t="shared" si="0"/>
        <v>4559</v>
      </c>
      <c r="F8" s="27">
        <f t="shared" si="1"/>
        <v>292.77981651376149</v>
      </c>
      <c r="G8" s="27">
        <f>$D8/'Occupancy Days by Month'!$B$14</f>
        <v>41.825688073394495</v>
      </c>
      <c r="H8" s="27">
        <f t="shared" si="2"/>
        <v>2300.4128440366972</v>
      </c>
    </row>
    <row r="9" spans="1:8" x14ac:dyDescent="0.45">
      <c r="A9" s="35"/>
      <c r="B9" s="12" t="s">
        <v>44</v>
      </c>
      <c r="C9" s="3" t="s">
        <v>43</v>
      </c>
      <c r="D9" s="27">
        <v>9118</v>
      </c>
      <c r="E9" s="27">
        <f t="shared" si="0"/>
        <v>4559</v>
      </c>
      <c r="F9" s="27">
        <f t="shared" si="1"/>
        <v>292.77981651376149</v>
      </c>
      <c r="G9" s="27">
        <f>$D9/'Occupancy Days by Month'!$B$14</f>
        <v>41.825688073394495</v>
      </c>
      <c r="H9" s="27">
        <f t="shared" si="2"/>
        <v>2300.4128440366972</v>
      </c>
    </row>
    <row r="10" spans="1:8" x14ac:dyDescent="0.45">
      <c r="A10" s="35"/>
      <c r="B10" s="12" t="s">
        <v>45</v>
      </c>
      <c r="C10" s="3" t="s">
        <v>46</v>
      </c>
      <c r="D10" s="27">
        <v>7117</v>
      </c>
      <c r="E10" s="27">
        <f t="shared" si="0"/>
        <v>3558.5</v>
      </c>
      <c r="F10" s="27">
        <f t="shared" si="1"/>
        <v>228.52752293577984</v>
      </c>
      <c r="G10" s="27">
        <f>$D10/'Occupancy Days by Month'!$B$14</f>
        <v>32.646788990825691</v>
      </c>
      <c r="H10" s="27">
        <f t="shared" si="2"/>
        <v>1795.5733944954129</v>
      </c>
    </row>
    <row r="11" spans="1:8" x14ac:dyDescent="0.45">
      <c r="A11" s="35"/>
      <c r="B11" s="12" t="s">
        <v>47</v>
      </c>
      <c r="C11" s="3" t="s">
        <v>48</v>
      </c>
      <c r="D11" s="27">
        <v>8348</v>
      </c>
      <c r="E11" s="27">
        <f t="shared" si="0"/>
        <v>4174</v>
      </c>
      <c r="F11" s="27">
        <f t="shared" si="1"/>
        <v>268.05504587155963</v>
      </c>
      <c r="G11" s="27">
        <f>$D11/'Occupancy Days by Month'!$B$14</f>
        <v>38.293577981651374</v>
      </c>
      <c r="H11" s="27">
        <f t="shared" si="2"/>
        <v>2106.1467889908254</v>
      </c>
    </row>
    <row r="12" spans="1:8" x14ac:dyDescent="0.45">
      <c r="A12" s="35"/>
      <c r="B12" s="12" t="s">
        <v>49</v>
      </c>
      <c r="C12" s="3" t="s">
        <v>50</v>
      </c>
      <c r="D12" s="27">
        <v>9474</v>
      </c>
      <c r="E12" s="27">
        <f t="shared" si="0"/>
        <v>4737</v>
      </c>
      <c r="F12" s="27">
        <f t="shared" si="1"/>
        <v>304.21100917431193</v>
      </c>
      <c r="G12" s="27">
        <f>$D12/'Occupancy Days by Month'!$B$14</f>
        <v>43.458715596330272</v>
      </c>
      <c r="H12" s="27">
        <f t="shared" si="2"/>
        <v>2390.229357798165</v>
      </c>
    </row>
    <row r="13" spans="1:8" x14ac:dyDescent="0.45">
      <c r="A13" s="35"/>
      <c r="B13" s="12" t="s">
        <v>51</v>
      </c>
      <c r="C13" s="3" t="s">
        <v>50</v>
      </c>
      <c r="D13" s="27">
        <v>9474</v>
      </c>
      <c r="E13" s="27">
        <f t="shared" si="0"/>
        <v>4737</v>
      </c>
      <c r="F13" s="27">
        <f t="shared" si="1"/>
        <v>304.21100917431193</v>
      </c>
      <c r="G13" s="27">
        <f>$D13/'Occupancy Days by Month'!$B$14</f>
        <v>43.458715596330272</v>
      </c>
      <c r="H13" s="27">
        <f t="shared" si="2"/>
        <v>2390.229357798165</v>
      </c>
    </row>
    <row r="14" spans="1:8" x14ac:dyDescent="0.45">
      <c r="A14" s="35"/>
      <c r="B14" s="12" t="s">
        <v>52</v>
      </c>
      <c r="C14" s="3" t="s">
        <v>53</v>
      </c>
      <c r="D14" s="27">
        <v>8632</v>
      </c>
      <c r="E14" s="27">
        <f t="shared" si="0"/>
        <v>4316</v>
      </c>
      <c r="F14" s="27">
        <f t="shared" si="1"/>
        <v>277.17431192660547</v>
      </c>
      <c r="G14" s="27">
        <f>$D14/'Occupancy Days by Month'!$B$14</f>
        <v>39.596330275229356</v>
      </c>
      <c r="H14" s="27">
        <f t="shared" si="2"/>
        <v>2177.7981651376144</v>
      </c>
    </row>
    <row r="15" spans="1:8" x14ac:dyDescent="0.45">
      <c r="A15" s="35"/>
      <c r="B15" s="12" t="s">
        <v>54</v>
      </c>
      <c r="C15" s="3" t="s">
        <v>55</v>
      </c>
      <c r="D15" s="27">
        <v>8117</v>
      </c>
      <c r="E15" s="27">
        <f t="shared" si="0"/>
        <v>4058.5</v>
      </c>
      <c r="F15" s="27">
        <f t="shared" si="1"/>
        <v>260.63761467889907</v>
      </c>
      <c r="G15" s="27">
        <f>$D15/'Occupancy Days by Month'!$B$14</f>
        <v>37.23394495412844</v>
      </c>
      <c r="H15" s="27">
        <f t="shared" si="2"/>
        <v>2047.8669724770641</v>
      </c>
    </row>
    <row r="16" spans="1:8" x14ac:dyDescent="0.45">
      <c r="A16" s="35"/>
      <c r="B16" s="12" t="s">
        <v>56</v>
      </c>
      <c r="C16" s="3" t="s">
        <v>55</v>
      </c>
      <c r="D16" s="27">
        <v>8117</v>
      </c>
      <c r="E16" s="27">
        <f t="shared" si="0"/>
        <v>4058.5</v>
      </c>
      <c r="F16" s="27">
        <f t="shared" si="1"/>
        <v>260.63761467889907</v>
      </c>
      <c r="G16" s="27">
        <f>$D16/'Occupancy Days by Month'!$B$14</f>
        <v>37.23394495412844</v>
      </c>
      <c r="H16" s="27">
        <f t="shared" si="2"/>
        <v>2047.8669724770641</v>
      </c>
    </row>
    <row r="17" spans="1:8" x14ac:dyDescent="0.45">
      <c r="A17" s="35"/>
      <c r="B17" s="12" t="s">
        <v>57</v>
      </c>
      <c r="C17" s="3" t="s">
        <v>55</v>
      </c>
      <c r="D17" s="27">
        <v>8117</v>
      </c>
      <c r="E17" s="27">
        <f t="shared" si="0"/>
        <v>4058.5</v>
      </c>
      <c r="F17" s="27">
        <f t="shared" si="1"/>
        <v>260.63761467889907</v>
      </c>
      <c r="G17" s="27">
        <f>$D17/'Occupancy Days by Month'!$B$14</f>
        <v>37.23394495412844</v>
      </c>
      <c r="H17" s="27">
        <f t="shared" si="2"/>
        <v>2047.8669724770641</v>
      </c>
    </row>
    <row r="18" spans="1:8" x14ac:dyDescent="0.45">
      <c r="A18" s="35"/>
      <c r="B18" s="12" t="s">
        <v>58</v>
      </c>
      <c r="C18" s="3" t="s">
        <v>55</v>
      </c>
      <c r="D18" s="27">
        <v>8117</v>
      </c>
      <c r="E18" s="27">
        <f t="shared" si="0"/>
        <v>4058.5</v>
      </c>
      <c r="F18" s="27">
        <f t="shared" si="1"/>
        <v>260.63761467889907</v>
      </c>
      <c r="G18" s="27">
        <f>$D18/'Occupancy Days by Month'!$B$14</f>
        <v>37.23394495412844</v>
      </c>
      <c r="H18" s="27">
        <f t="shared" si="2"/>
        <v>2047.8669724770641</v>
      </c>
    </row>
    <row r="19" spans="1:8" x14ac:dyDescent="0.45">
      <c r="A19" s="35"/>
      <c r="B19" s="12" t="s">
        <v>59</v>
      </c>
      <c r="C19" s="3" t="s">
        <v>60</v>
      </c>
      <c r="D19" s="27">
        <v>6050</v>
      </c>
      <c r="E19" s="27">
        <f t="shared" si="0"/>
        <v>3025</v>
      </c>
      <c r="F19" s="27">
        <f t="shared" si="1"/>
        <v>194.26605504587155</v>
      </c>
      <c r="G19" s="27">
        <f>$D19/'Occupancy Days by Month'!$B$14</f>
        <v>27.75229357798165</v>
      </c>
      <c r="H19" s="27">
        <f t="shared" si="2"/>
        <v>1526.3761467889908</v>
      </c>
    </row>
    <row r="20" spans="1:8" x14ac:dyDescent="0.45">
      <c r="A20" s="35"/>
      <c r="B20" s="12" t="s">
        <v>61</v>
      </c>
      <c r="C20" s="3" t="s">
        <v>62</v>
      </c>
      <c r="D20" s="27">
        <v>6899</v>
      </c>
      <c r="E20" s="27">
        <f t="shared" si="0"/>
        <v>3449.5</v>
      </c>
      <c r="F20" s="27">
        <f t="shared" si="1"/>
        <v>221.52752293577981</v>
      </c>
      <c r="G20" s="27">
        <f>$D20/'Occupancy Days by Month'!$B$14</f>
        <v>31.646788990825687</v>
      </c>
      <c r="H20" s="27">
        <f t="shared" si="2"/>
        <v>1740.5733944954127</v>
      </c>
    </row>
    <row r="21" spans="1:8" hidden="1" x14ac:dyDescent="0.45">
      <c r="A21" s="35"/>
      <c r="B21" s="12" t="s">
        <v>63</v>
      </c>
      <c r="C21" s="12"/>
      <c r="D21" s="28"/>
      <c r="E21" s="28"/>
      <c r="F21" s="28"/>
      <c r="G21" s="28"/>
      <c r="H21" s="28"/>
    </row>
    <row r="22" spans="1:8" hidden="1" x14ac:dyDescent="0.45">
      <c r="A22" s="35"/>
      <c r="B22" s="12" t="s">
        <v>64</v>
      </c>
      <c r="C22" s="12"/>
      <c r="D22" s="28"/>
      <c r="E22" s="28"/>
      <c r="F22" s="28"/>
      <c r="G22" s="28"/>
      <c r="H22" s="28"/>
    </row>
    <row r="23" spans="1:8" hidden="1" x14ac:dyDescent="0.45">
      <c r="A23" s="35"/>
      <c r="B23" s="12" t="s">
        <v>65</v>
      </c>
      <c r="C23" s="12"/>
      <c r="D23" s="28"/>
      <c r="E23" s="28"/>
      <c r="F23" s="28"/>
      <c r="G23" s="28"/>
      <c r="H23" s="28"/>
    </row>
    <row r="24" spans="1:8" hidden="1" x14ac:dyDescent="0.45">
      <c r="A24" s="35"/>
      <c r="B24" s="12" t="s">
        <v>66</v>
      </c>
      <c r="C24" s="12"/>
      <c r="D24" s="28"/>
      <c r="E24" s="28"/>
      <c r="F24" s="28"/>
      <c r="G24" s="28"/>
      <c r="H24" s="28"/>
    </row>
    <row r="25" spans="1:8" hidden="1" x14ac:dyDescent="0.45">
      <c r="A25" s="35"/>
      <c r="B25" s="12" t="s">
        <v>67</v>
      </c>
      <c r="C25" s="12"/>
      <c r="D25" s="28"/>
      <c r="E25" s="28"/>
      <c r="F25" s="28"/>
      <c r="G25" s="28"/>
      <c r="H25" s="28"/>
    </row>
    <row r="26" spans="1:8" hidden="1" x14ac:dyDescent="0.45">
      <c r="A26" s="35"/>
      <c r="B26" s="2" t="s">
        <v>4</v>
      </c>
      <c r="C26" s="2"/>
      <c r="D26" s="2"/>
      <c r="E26" s="2"/>
      <c r="F26" s="2"/>
      <c r="G26" s="2"/>
      <c r="H26" s="2"/>
    </row>
    <row r="27" spans="1:8" x14ac:dyDescent="0.45">
      <c r="A27" s="35" t="s">
        <v>68</v>
      </c>
      <c r="B27" s="11" t="s">
        <v>37</v>
      </c>
      <c r="C27" s="3" t="s">
        <v>38</v>
      </c>
      <c r="D27" s="27">
        <v>8521</v>
      </c>
      <c r="E27" s="30">
        <f>$D27/2</f>
        <v>4260.5</v>
      </c>
      <c r="F27" s="27">
        <f t="shared" ref="F27:F43" si="3">$G27*7</f>
        <v>273.61009174311926</v>
      </c>
      <c r="G27" s="27">
        <f>$D27/'Occupancy Days by Month'!$B$14</f>
        <v>39.087155963302749</v>
      </c>
      <c r="H27" s="27">
        <f t="shared" ref="H27:H43" si="4">$G27*$E$166</f>
        <v>2149.7935779816512</v>
      </c>
    </row>
    <row r="28" spans="1:8" x14ac:dyDescent="0.45">
      <c r="A28" s="35"/>
      <c r="B28" s="12" t="s">
        <v>39</v>
      </c>
      <c r="C28" s="3" t="s">
        <v>38</v>
      </c>
      <c r="D28" s="27">
        <v>8521</v>
      </c>
      <c r="E28" s="30">
        <f t="shared" ref="E28:E43" si="5">$D28/2</f>
        <v>4260.5</v>
      </c>
      <c r="F28" s="27">
        <f t="shared" si="3"/>
        <v>273.61009174311926</v>
      </c>
      <c r="G28" s="27">
        <f>$D28/'Occupancy Days by Month'!$B$14</f>
        <v>39.087155963302749</v>
      </c>
      <c r="H28" s="27">
        <f t="shared" si="4"/>
        <v>2149.7935779816512</v>
      </c>
    </row>
    <row r="29" spans="1:8" x14ac:dyDescent="0.45">
      <c r="A29" s="35"/>
      <c r="B29" s="12" t="s">
        <v>40</v>
      </c>
      <c r="C29" s="3" t="s">
        <v>38</v>
      </c>
      <c r="D29" s="27">
        <v>8521</v>
      </c>
      <c r="E29" s="30">
        <f t="shared" si="5"/>
        <v>4260.5</v>
      </c>
      <c r="F29" s="27">
        <f t="shared" si="3"/>
        <v>273.61009174311926</v>
      </c>
      <c r="G29" s="27">
        <f>$D29/'Occupancy Days by Month'!$B$14</f>
        <v>39.087155963302749</v>
      </c>
      <c r="H29" s="27">
        <f t="shared" si="4"/>
        <v>2149.7935779816512</v>
      </c>
    </row>
    <row r="30" spans="1:8" x14ac:dyDescent="0.45">
      <c r="A30" s="35"/>
      <c r="B30" s="12" t="s">
        <v>41</v>
      </c>
      <c r="C30" s="3" t="s">
        <v>38</v>
      </c>
      <c r="D30" s="27">
        <v>8521</v>
      </c>
      <c r="E30" s="30">
        <f t="shared" si="5"/>
        <v>4260.5</v>
      </c>
      <c r="F30" s="27">
        <f t="shared" si="3"/>
        <v>273.61009174311926</v>
      </c>
      <c r="G30" s="27">
        <f>$D30/'Occupancy Days by Month'!$B$14</f>
        <v>39.087155963302749</v>
      </c>
      <c r="H30" s="27">
        <f t="shared" si="4"/>
        <v>2149.7935779816512</v>
      </c>
    </row>
    <row r="31" spans="1:8" x14ac:dyDescent="0.45">
      <c r="A31" s="35"/>
      <c r="B31" s="12" t="s">
        <v>42</v>
      </c>
      <c r="C31" s="3" t="s">
        <v>43</v>
      </c>
      <c r="D31" s="27">
        <v>9118</v>
      </c>
      <c r="E31" s="30">
        <f t="shared" si="5"/>
        <v>4559</v>
      </c>
      <c r="F31" s="27">
        <f t="shared" si="3"/>
        <v>292.77981651376149</v>
      </c>
      <c r="G31" s="27">
        <f>$D31/'Occupancy Days by Month'!$B$14</f>
        <v>41.825688073394495</v>
      </c>
      <c r="H31" s="27">
        <f t="shared" si="4"/>
        <v>2300.4128440366972</v>
      </c>
    </row>
    <row r="32" spans="1:8" x14ac:dyDescent="0.45">
      <c r="A32" s="35"/>
      <c r="B32" s="12" t="s">
        <v>44</v>
      </c>
      <c r="C32" s="3" t="s">
        <v>43</v>
      </c>
      <c r="D32" s="27">
        <v>9118</v>
      </c>
      <c r="E32" s="30">
        <f t="shared" si="5"/>
        <v>4559</v>
      </c>
      <c r="F32" s="27">
        <f t="shared" si="3"/>
        <v>292.77981651376149</v>
      </c>
      <c r="G32" s="27">
        <f>$D32/'Occupancy Days by Month'!$B$14</f>
        <v>41.825688073394495</v>
      </c>
      <c r="H32" s="27">
        <f t="shared" si="4"/>
        <v>2300.4128440366972</v>
      </c>
    </row>
    <row r="33" spans="1:8" x14ac:dyDescent="0.45">
      <c r="A33" s="35"/>
      <c r="B33" s="12" t="s">
        <v>45</v>
      </c>
      <c r="C33" s="3" t="s">
        <v>46</v>
      </c>
      <c r="D33" s="27">
        <v>7117</v>
      </c>
      <c r="E33" s="30">
        <f t="shared" si="5"/>
        <v>3558.5</v>
      </c>
      <c r="F33" s="27">
        <f t="shared" si="3"/>
        <v>228.52752293577984</v>
      </c>
      <c r="G33" s="27">
        <f>$D33/'Occupancy Days by Month'!$B$14</f>
        <v>32.646788990825691</v>
      </c>
      <c r="H33" s="27">
        <f t="shared" si="4"/>
        <v>1795.5733944954129</v>
      </c>
    </row>
    <row r="34" spans="1:8" x14ac:dyDescent="0.45">
      <c r="A34" s="35"/>
      <c r="B34" s="12" t="s">
        <v>47</v>
      </c>
      <c r="C34" s="3" t="s">
        <v>48</v>
      </c>
      <c r="D34" s="27">
        <v>8348</v>
      </c>
      <c r="E34" s="30">
        <f t="shared" si="5"/>
        <v>4174</v>
      </c>
      <c r="F34" s="27">
        <f t="shared" si="3"/>
        <v>268.05504587155963</v>
      </c>
      <c r="G34" s="27">
        <f>$D34/'Occupancy Days by Month'!$B$14</f>
        <v>38.293577981651374</v>
      </c>
      <c r="H34" s="27">
        <f t="shared" si="4"/>
        <v>2106.1467889908254</v>
      </c>
    </row>
    <row r="35" spans="1:8" x14ac:dyDescent="0.45">
      <c r="A35" s="35"/>
      <c r="B35" s="12" t="s">
        <v>49</v>
      </c>
      <c r="C35" s="3" t="s">
        <v>50</v>
      </c>
      <c r="D35" s="27">
        <v>9474</v>
      </c>
      <c r="E35" s="30">
        <f t="shared" si="5"/>
        <v>4737</v>
      </c>
      <c r="F35" s="27">
        <f t="shared" si="3"/>
        <v>304.21100917431193</v>
      </c>
      <c r="G35" s="27">
        <f>$D35/'Occupancy Days by Month'!$B$14</f>
        <v>43.458715596330272</v>
      </c>
      <c r="H35" s="27">
        <f t="shared" si="4"/>
        <v>2390.229357798165</v>
      </c>
    </row>
    <row r="36" spans="1:8" x14ac:dyDescent="0.45">
      <c r="A36" s="35"/>
      <c r="B36" s="12" t="s">
        <v>51</v>
      </c>
      <c r="C36" s="3" t="s">
        <v>50</v>
      </c>
      <c r="D36" s="27">
        <v>9474</v>
      </c>
      <c r="E36" s="30">
        <f t="shared" si="5"/>
        <v>4737</v>
      </c>
      <c r="F36" s="27">
        <f t="shared" si="3"/>
        <v>304.21100917431193</v>
      </c>
      <c r="G36" s="27">
        <f>$D36/'Occupancy Days by Month'!$B$14</f>
        <v>43.458715596330272</v>
      </c>
      <c r="H36" s="27">
        <f t="shared" si="4"/>
        <v>2390.229357798165</v>
      </c>
    </row>
    <row r="37" spans="1:8" x14ac:dyDescent="0.45">
      <c r="A37" s="35"/>
      <c r="B37" s="12" t="s">
        <v>52</v>
      </c>
      <c r="C37" s="3" t="s">
        <v>53</v>
      </c>
      <c r="D37" s="27">
        <v>8632</v>
      </c>
      <c r="E37" s="30">
        <f t="shared" si="5"/>
        <v>4316</v>
      </c>
      <c r="F37" s="27">
        <f t="shared" si="3"/>
        <v>277.17431192660547</v>
      </c>
      <c r="G37" s="27">
        <f>$D37/'Occupancy Days by Month'!$B$14</f>
        <v>39.596330275229356</v>
      </c>
      <c r="H37" s="27">
        <f t="shared" si="4"/>
        <v>2177.7981651376144</v>
      </c>
    </row>
    <row r="38" spans="1:8" x14ac:dyDescent="0.45">
      <c r="A38" s="35"/>
      <c r="B38" s="12" t="s">
        <v>54</v>
      </c>
      <c r="C38" s="3" t="s">
        <v>55</v>
      </c>
      <c r="D38" s="27">
        <v>8117</v>
      </c>
      <c r="E38" s="30">
        <f t="shared" si="5"/>
        <v>4058.5</v>
      </c>
      <c r="F38" s="27">
        <f t="shared" si="3"/>
        <v>260.63761467889907</v>
      </c>
      <c r="G38" s="27">
        <f>$D38/'Occupancy Days by Month'!$B$14</f>
        <v>37.23394495412844</v>
      </c>
      <c r="H38" s="27">
        <f t="shared" si="4"/>
        <v>2047.8669724770641</v>
      </c>
    </row>
    <row r="39" spans="1:8" x14ac:dyDescent="0.45">
      <c r="A39" s="35"/>
      <c r="B39" s="12" t="s">
        <v>56</v>
      </c>
      <c r="C39" s="3" t="s">
        <v>55</v>
      </c>
      <c r="D39" s="27">
        <v>8117</v>
      </c>
      <c r="E39" s="30">
        <f t="shared" si="5"/>
        <v>4058.5</v>
      </c>
      <c r="F39" s="27">
        <f t="shared" si="3"/>
        <v>260.63761467889907</v>
      </c>
      <c r="G39" s="27">
        <f>$D39/'Occupancy Days by Month'!$B$14</f>
        <v>37.23394495412844</v>
      </c>
      <c r="H39" s="27">
        <f t="shared" si="4"/>
        <v>2047.8669724770641</v>
      </c>
    </row>
    <row r="40" spans="1:8" x14ac:dyDescent="0.45">
      <c r="A40" s="35"/>
      <c r="B40" s="12" t="s">
        <v>57</v>
      </c>
      <c r="C40" s="3" t="s">
        <v>55</v>
      </c>
      <c r="D40" s="27">
        <v>8117</v>
      </c>
      <c r="E40" s="30">
        <f t="shared" si="5"/>
        <v>4058.5</v>
      </c>
      <c r="F40" s="27">
        <f t="shared" si="3"/>
        <v>260.63761467889907</v>
      </c>
      <c r="G40" s="27">
        <f>$D40/'Occupancy Days by Month'!$B$14</f>
        <v>37.23394495412844</v>
      </c>
      <c r="H40" s="27">
        <f t="shared" si="4"/>
        <v>2047.8669724770641</v>
      </c>
    </row>
    <row r="41" spans="1:8" x14ac:dyDescent="0.45">
      <c r="A41" s="35"/>
      <c r="B41" s="12" t="s">
        <v>58</v>
      </c>
      <c r="C41" s="3" t="s">
        <v>55</v>
      </c>
      <c r="D41" s="27">
        <v>8117</v>
      </c>
      <c r="E41" s="30">
        <f t="shared" si="5"/>
        <v>4058.5</v>
      </c>
      <c r="F41" s="27">
        <f t="shared" si="3"/>
        <v>260.63761467889907</v>
      </c>
      <c r="G41" s="27">
        <f>$D41/'Occupancy Days by Month'!$B$14</f>
        <v>37.23394495412844</v>
      </c>
      <c r="H41" s="27">
        <f t="shared" si="4"/>
        <v>2047.8669724770641</v>
      </c>
    </row>
    <row r="42" spans="1:8" x14ac:dyDescent="0.45">
      <c r="A42" s="35"/>
      <c r="B42" s="12" t="s">
        <v>59</v>
      </c>
      <c r="C42" s="3" t="s">
        <v>60</v>
      </c>
      <c r="D42" s="27">
        <v>6050</v>
      </c>
      <c r="E42" s="30">
        <f t="shared" si="5"/>
        <v>3025</v>
      </c>
      <c r="F42" s="27">
        <f t="shared" si="3"/>
        <v>194.26605504587155</v>
      </c>
      <c r="G42" s="27">
        <f>$D42/'Occupancy Days by Month'!$B$14</f>
        <v>27.75229357798165</v>
      </c>
      <c r="H42" s="27">
        <f t="shared" si="4"/>
        <v>1526.3761467889908</v>
      </c>
    </row>
    <row r="43" spans="1:8" x14ac:dyDescent="0.45">
      <c r="A43" s="35"/>
      <c r="B43" s="12" t="s">
        <v>61</v>
      </c>
      <c r="C43" s="3" t="s">
        <v>62</v>
      </c>
      <c r="D43" s="27">
        <v>6899</v>
      </c>
      <c r="E43" s="30">
        <f t="shared" si="5"/>
        <v>3449.5</v>
      </c>
      <c r="F43" s="27">
        <f t="shared" si="3"/>
        <v>221.52752293577981</v>
      </c>
      <c r="G43" s="27">
        <f>$D43/'Occupancy Days by Month'!$B$14</f>
        <v>31.646788990825687</v>
      </c>
      <c r="H43" s="27">
        <f t="shared" si="4"/>
        <v>1740.5733944954127</v>
      </c>
    </row>
    <row r="44" spans="1:8" hidden="1" x14ac:dyDescent="0.45">
      <c r="A44" s="35"/>
      <c r="B44" s="12" t="s">
        <v>63</v>
      </c>
      <c r="C44" s="12"/>
      <c r="D44" s="12"/>
      <c r="E44" s="12"/>
      <c r="F44" s="12"/>
      <c r="G44" s="12"/>
      <c r="H44" s="12"/>
    </row>
    <row r="45" spans="1:8" hidden="1" x14ac:dyDescent="0.45">
      <c r="A45" s="35"/>
      <c r="B45" s="12" t="s">
        <v>64</v>
      </c>
      <c r="C45" s="12"/>
      <c r="D45" s="12"/>
      <c r="E45" s="12"/>
      <c r="F45" s="12"/>
      <c r="G45" s="12"/>
      <c r="H45" s="12"/>
    </row>
    <row r="46" spans="1:8" hidden="1" x14ac:dyDescent="0.45">
      <c r="A46" s="35"/>
      <c r="B46" s="12" t="s">
        <v>65</v>
      </c>
      <c r="C46" s="12"/>
      <c r="D46" s="12"/>
      <c r="E46" s="12"/>
      <c r="F46" s="12"/>
      <c r="G46" s="12"/>
      <c r="H46" s="12"/>
    </row>
    <row r="47" spans="1:8" hidden="1" x14ac:dyDescent="0.45">
      <c r="A47" s="35"/>
      <c r="B47" s="12" t="s">
        <v>66</v>
      </c>
      <c r="C47" s="12"/>
      <c r="D47" s="12"/>
      <c r="E47" s="12"/>
      <c r="F47" s="12"/>
      <c r="G47" s="12"/>
      <c r="H47" s="12"/>
    </row>
    <row r="48" spans="1:8" hidden="1" x14ac:dyDescent="0.45">
      <c r="A48" s="35"/>
      <c r="B48" s="12" t="s">
        <v>67</v>
      </c>
      <c r="C48" s="12"/>
      <c r="D48" s="12"/>
      <c r="E48" s="12"/>
      <c r="F48" s="12"/>
      <c r="G48" s="12"/>
      <c r="H48" s="12"/>
    </row>
    <row r="49" spans="1:8" hidden="1" x14ac:dyDescent="0.45">
      <c r="A49" s="35"/>
      <c r="B49" s="2" t="s">
        <v>4</v>
      </c>
      <c r="C49" s="2"/>
      <c r="D49" s="2"/>
      <c r="E49" s="2"/>
      <c r="F49" s="2"/>
      <c r="G49" s="2"/>
      <c r="H49" s="2"/>
    </row>
    <row r="50" spans="1:8" x14ac:dyDescent="0.45">
      <c r="A50" s="35" t="s">
        <v>69</v>
      </c>
      <c r="B50" s="11" t="s">
        <v>37</v>
      </c>
      <c r="C50" s="3" t="s">
        <v>38</v>
      </c>
      <c r="D50" s="27">
        <v>8521</v>
      </c>
      <c r="E50" s="30">
        <f>$D50/2</f>
        <v>4260.5</v>
      </c>
      <c r="F50" s="27">
        <f t="shared" ref="F50:F66" si="6">$G50*7</f>
        <v>273.61009174311926</v>
      </c>
      <c r="G50" s="27">
        <f>$D50/'Occupancy Days by Month'!$B$14</f>
        <v>39.087155963302749</v>
      </c>
      <c r="H50" s="27">
        <f t="shared" ref="H50:H66" si="7">$G50*$E$166</f>
        <v>2149.7935779816512</v>
      </c>
    </row>
    <row r="51" spans="1:8" x14ac:dyDescent="0.45">
      <c r="A51" s="35"/>
      <c r="B51" s="12" t="s">
        <v>39</v>
      </c>
      <c r="C51" s="3" t="s">
        <v>38</v>
      </c>
      <c r="D51" s="27">
        <v>8521</v>
      </c>
      <c r="E51" s="30">
        <f>$D51/2</f>
        <v>4260.5</v>
      </c>
      <c r="F51" s="27">
        <f t="shared" si="6"/>
        <v>273.61009174311926</v>
      </c>
      <c r="G51" s="27">
        <f>$D51/'Occupancy Days by Month'!$B$14</f>
        <v>39.087155963302749</v>
      </c>
      <c r="H51" s="27">
        <f t="shared" si="7"/>
        <v>2149.7935779816512</v>
      </c>
    </row>
    <row r="52" spans="1:8" x14ac:dyDescent="0.45">
      <c r="A52" s="35"/>
      <c r="B52" s="12" t="s">
        <v>40</v>
      </c>
      <c r="C52" s="3" t="s">
        <v>38</v>
      </c>
      <c r="D52" s="27">
        <v>8521</v>
      </c>
      <c r="E52" s="30">
        <f>$D52/2</f>
        <v>4260.5</v>
      </c>
      <c r="F52" s="27">
        <f t="shared" si="6"/>
        <v>273.61009174311926</v>
      </c>
      <c r="G52" s="27">
        <f>$D52/'Occupancy Days by Month'!$B$14</f>
        <v>39.087155963302749</v>
      </c>
      <c r="H52" s="27">
        <f t="shared" si="7"/>
        <v>2149.7935779816512</v>
      </c>
    </row>
    <row r="53" spans="1:8" x14ac:dyDescent="0.45">
      <c r="A53" s="35"/>
      <c r="B53" s="12" t="s">
        <v>41</v>
      </c>
      <c r="C53" s="3" t="s">
        <v>38</v>
      </c>
      <c r="D53" s="27">
        <v>8521</v>
      </c>
      <c r="E53" s="30">
        <f>$D53/2</f>
        <v>4260.5</v>
      </c>
      <c r="F53" s="27">
        <f t="shared" si="6"/>
        <v>273.61009174311926</v>
      </c>
      <c r="G53" s="27">
        <f>$D53/'Occupancy Days by Month'!$B$14</f>
        <v>39.087155963302749</v>
      </c>
      <c r="H53" s="27">
        <f t="shared" si="7"/>
        <v>2149.7935779816512</v>
      </c>
    </row>
    <row r="54" spans="1:8" x14ac:dyDescent="0.45">
      <c r="A54" s="35"/>
      <c r="B54" s="12" t="s">
        <v>42</v>
      </c>
      <c r="C54" s="3" t="s">
        <v>43</v>
      </c>
      <c r="D54" s="27">
        <v>9118</v>
      </c>
      <c r="E54" s="30">
        <f t="shared" ref="E54:E66" si="8">$D54/2</f>
        <v>4559</v>
      </c>
      <c r="F54" s="27">
        <f t="shared" si="6"/>
        <v>292.77981651376149</v>
      </c>
      <c r="G54" s="27">
        <f>$D54/'Occupancy Days by Month'!$B$14</f>
        <v>41.825688073394495</v>
      </c>
      <c r="H54" s="27">
        <f t="shared" si="7"/>
        <v>2300.4128440366972</v>
      </c>
    </row>
    <row r="55" spans="1:8" x14ac:dyDescent="0.45">
      <c r="A55" s="35"/>
      <c r="B55" s="12" t="s">
        <v>44</v>
      </c>
      <c r="C55" s="3" t="s">
        <v>43</v>
      </c>
      <c r="D55" s="27">
        <v>9118</v>
      </c>
      <c r="E55" s="30">
        <f t="shared" si="8"/>
        <v>4559</v>
      </c>
      <c r="F55" s="27">
        <f t="shared" si="6"/>
        <v>292.77981651376149</v>
      </c>
      <c r="G55" s="27">
        <f>$D55/'Occupancy Days by Month'!$B$14</f>
        <v>41.825688073394495</v>
      </c>
      <c r="H55" s="27">
        <f t="shared" si="7"/>
        <v>2300.4128440366972</v>
      </c>
    </row>
    <row r="56" spans="1:8" x14ac:dyDescent="0.45">
      <c r="A56" s="35"/>
      <c r="B56" s="12" t="s">
        <v>45</v>
      </c>
      <c r="C56" s="3" t="s">
        <v>46</v>
      </c>
      <c r="D56" s="27">
        <v>7117</v>
      </c>
      <c r="E56" s="30">
        <f t="shared" si="8"/>
        <v>3558.5</v>
      </c>
      <c r="F56" s="27">
        <f t="shared" si="6"/>
        <v>228.52752293577984</v>
      </c>
      <c r="G56" s="27">
        <f>$D56/'Occupancy Days by Month'!$B$14</f>
        <v>32.646788990825691</v>
      </c>
      <c r="H56" s="27">
        <f t="shared" si="7"/>
        <v>1795.5733944954129</v>
      </c>
    </row>
    <row r="57" spans="1:8" x14ac:dyDescent="0.45">
      <c r="A57" s="35"/>
      <c r="B57" s="12" t="s">
        <v>47</v>
      </c>
      <c r="C57" s="3" t="s">
        <v>48</v>
      </c>
      <c r="D57" s="27">
        <v>8348</v>
      </c>
      <c r="E57" s="30">
        <f t="shared" si="8"/>
        <v>4174</v>
      </c>
      <c r="F57" s="27">
        <f t="shared" si="6"/>
        <v>268.05504587155963</v>
      </c>
      <c r="G57" s="27">
        <f>$D57/'Occupancy Days by Month'!$B$14</f>
        <v>38.293577981651374</v>
      </c>
      <c r="H57" s="27">
        <f t="shared" si="7"/>
        <v>2106.1467889908254</v>
      </c>
    </row>
    <row r="58" spans="1:8" x14ac:dyDescent="0.45">
      <c r="A58" s="35"/>
      <c r="B58" s="12" t="s">
        <v>49</v>
      </c>
      <c r="C58" s="3" t="s">
        <v>50</v>
      </c>
      <c r="D58" s="27">
        <v>9474</v>
      </c>
      <c r="E58" s="30">
        <f t="shared" si="8"/>
        <v>4737</v>
      </c>
      <c r="F58" s="27">
        <f t="shared" si="6"/>
        <v>304.21100917431193</v>
      </c>
      <c r="G58" s="27">
        <f>$D58/'Occupancy Days by Month'!$B$14</f>
        <v>43.458715596330272</v>
      </c>
      <c r="H58" s="27">
        <f t="shared" si="7"/>
        <v>2390.229357798165</v>
      </c>
    </row>
    <row r="59" spans="1:8" x14ac:dyDescent="0.45">
      <c r="A59" s="35"/>
      <c r="B59" s="12" t="s">
        <v>51</v>
      </c>
      <c r="C59" s="3" t="s">
        <v>50</v>
      </c>
      <c r="D59" s="27">
        <v>9474</v>
      </c>
      <c r="E59" s="30">
        <f t="shared" si="8"/>
        <v>4737</v>
      </c>
      <c r="F59" s="27">
        <f t="shared" si="6"/>
        <v>304.21100917431193</v>
      </c>
      <c r="G59" s="27">
        <f>$D59/'Occupancy Days by Month'!$B$14</f>
        <v>43.458715596330272</v>
      </c>
      <c r="H59" s="27">
        <f t="shared" si="7"/>
        <v>2390.229357798165</v>
      </c>
    </row>
    <row r="60" spans="1:8" x14ac:dyDescent="0.45">
      <c r="A60" s="35"/>
      <c r="B60" s="12" t="s">
        <v>52</v>
      </c>
      <c r="C60" s="3" t="s">
        <v>53</v>
      </c>
      <c r="D60" s="27">
        <v>8632</v>
      </c>
      <c r="E60" s="30">
        <f t="shared" si="8"/>
        <v>4316</v>
      </c>
      <c r="F60" s="27">
        <f t="shared" si="6"/>
        <v>277.17431192660547</v>
      </c>
      <c r="G60" s="27">
        <f>$D60/'Occupancy Days by Month'!$B$14</f>
        <v>39.596330275229356</v>
      </c>
      <c r="H60" s="27">
        <f t="shared" si="7"/>
        <v>2177.7981651376144</v>
      </c>
    </row>
    <row r="61" spans="1:8" x14ac:dyDescent="0.45">
      <c r="A61" s="35"/>
      <c r="B61" s="12" t="s">
        <v>54</v>
      </c>
      <c r="C61" s="3" t="s">
        <v>55</v>
      </c>
      <c r="D61" s="27">
        <v>8117</v>
      </c>
      <c r="E61" s="30">
        <f t="shared" si="8"/>
        <v>4058.5</v>
      </c>
      <c r="F61" s="27">
        <f t="shared" si="6"/>
        <v>260.63761467889907</v>
      </c>
      <c r="G61" s="27">
        <f>$D61/'Occupancy Days by Month'!$B$14</f>
        <v>37.23394495412844</v>
      </c>
      <c r="H61" s="27">
        <f t="shared" si="7"/>
        <v>2047.8669724770641</v>
      </c>
    </row>
    <row r="62" spans="1:8" x14ac:dyDescent="0.45">
      <c r="A62" s="35"/>
      <c r="B62" s="12" t="s">
        <v>56</v>
      </c>
      <c r="C62" s="3" t="s">
        <v>55</v>
      </c>
      <c r="D62" s="27">
        <v>8117</v>
      </c>
      <c r="E62" s="30">
        <f t="shared" si="8"/>
        <v>4058.5</v>
      </c>
      <c r="F62" s="27">
        <f t="shared" si="6"/>
        <v>260.63761467889907</v>
      </c>
      <c r="G62" s="27">
        <f>$D62/'Occupancy Days by Month'!$B$14</f>
        <v>37.23394495412844</v>
      </c>
      <c r="H62" s="27">
        <f t="shared" si="7"/>
        <v>2047.8669724770641</v>
      </c>
    </row>
    <row r="63" spans="1:8" x14ac:dyDescent="0.45">
      <c r="A63" s="35"/>
      <c r="B63" s="12" t="s">
        <v>57</v>
      </c>
      <c r="C63" s="3" t="s">
        <v>55</v>
      </c>
      <c r="D63" s="27">
        <v>8117</v>
      </c>
      <c r="E63" s="30">
        <f t="shared" si="8"/>
        <v>4058.5</v>
      </c>
      <c r="F63" s="27">
        <f t="shared" si="6"/>
        <v>260.63761467889907</v>
      </c>
      <c r="G63" s="27">
        <f>$D63/'Occupancy Days by Month'!$B$14</f>
        <v>37.23394495412844</v>
      </c>
      <c r="H63" s="27">
        <f t="shared" si="7"/>
        <v>2047.8669724770641</v>
      </c>
    </row>
    <row r="64" spans="1:8" x14ac:dyDescent="0.45">
      <c r="A64" s="35"/>
      <c r="B64" s="12" t="s">
        <v>58</v>
      </c>
      <c r="C64" s="3" t="s">
        <v>55</v>
      </c>
      <c r="D64" s="27">
        <v>8117</v>
      </c>
      <c r="E64" s="30">
        <f t="shared" si="8"/>
        <v>4058.5</v>
      </c>
      <c r="F64" s="27">
        <f t="shared" si="6"/>
        <v>260.63761467889907</v>
      </c>
      <c r="G64" s="27">
        <f>$D64/'Occupancy Days by Month'!$B$14</f>
        <v>37.23394495412844</v>
      </c>
      <c r="H64" s="27">
        <f t="shared" si="7"/>
        <v>2047.8669724770641</v>
      </c>
    </row>
    <row r="65" spans="1:8" x14ac:dyDescent="0.45">
      <c r="A65" s="35"/>
      <c r="B65" s="12" t="s">
        <v>59</v>
      </c>
      <c r="C65" s="3" t="s">
        <v>60</v>
      </c>
      <c r="D65" s="27">
        <v>6050</v>
      </c>
      <c r="E65" s="30">
        <f t="shared" si="8"/>
        <v>3025</v>
      </c>
      <c r="F65" s="27">
        <f t="shared" si="6"/>
        <v>194.26605504587155</v>
      </c>
      <c r="G65" s="27">
        <f>$D65/'Occupancy Days by Month'!$B$14</f>
        <v>27.75229357798165</v>
      </c>
      <c r="H65" s="27">
        <f t="shared" si="7"/>
        <v>1526.3761467889908</v>
      </c>
    </row>
    <row r="66" spans="1:8" x14ac:dyDescent="0.45">
      <c r="A66" s="35"/>
      <c r="B66" s="12" t="s">
        <v>61</v>
      </c>
      <c r="C66" s="3" t="s">
        <v>62</v>
      </c>
      <c r="D66" s="27">
        <v>6899</v>
      </c>
      <c r="E66" s="30">
        <f t="shared" si="8"/>
        <v>3449.5</v>
      </c>
      <c r="F66" s="27">
        <f t="shared" si="6"/>
        <v>221.52752293577981</v>
      </c>
      <c r="G66" s="27">
        <f>$D66/'Occupancy Days by Month'!$B$14</f>
        <v>31.646788990825687</v>
      </c>
      <c r="H66" s="27">
        <f t="shared" si="7"/>
        <v>1740.5733944954127</v>
      </c>
    </row>
    <row r="67" spans="1:8" hidden="1" x14ac:dyDescent="0.45">
      <c r="A67" s="35"/>
      <c r="B67" s="12" t="s">
        <v>63</v>
      </c>
      <c r="C67" s="12"/>
      <c r="D67" s="12"/>
      <c r="E67" s="12"/>
      <c r="F67" s="12"/>
      <c r="G67" s="12"/>
      <c r="H67" s="12"/>
    </row>
    <row r="68" spans="1:8" hidden="1" x14ac:dyDescent="0.45">
      <c r="A68" s="35"/>
      <c r="B68" s="12" t="s">
        <v>64</v>
      </c>
      <c r="C68" s="12"/>
      <c r="D68" s="12"/>
      <c r="E68" s="12"/>
      <c r="F68" s="12"/>
      <c r="G68" s="12"/>
      <c r="H68" s="12"/>
    </row>
    <row r="69" spans="1:8" hidden="1" x14ac:dyDescent="0.45">
      <c r="A69" s="35"/>
      <c r="B69" s="12" t="s">
        <v>65</v>
      </c>
      <c r="C69" s="12"/>
      <c r="D69" s="12"/>
      <c r="E69" s="12"/>
      <c r="F69" s="12"/>
      <c r="G69" s="12"/>
      <c r="H69" s="12"/>
    </row>
    <row r="70" spans="1:8" hidden="1" x14ac:dyDescent="0.45">
      <c r="A70" s="35"/>
      <c r="B70" s="12" t="s">
        <v>66</v>
      </c>
      <c r="C70" s="12"/>
      <c r="D70" s="12"/>
      <c r="E70" s="12"/>
      <c r="F70" s="12"/>
      <c r="G70" s="12"/>
      <c r="H70" s="12"/>
    </row>
    <row r="71" spans="1:8" hidden="1" x14ac:dyDescent="0.45">
      <c r="A71" s="35"/>
      <c r="B71" s="12" t="s">
        <v>67</v>
      </c>
      <c r="C71" s="12"/>
      <c r="D71" s="12"/>
      <c r="E71" s="12"/>
      <c r="F71" s="12"/>
      <c r="G71" s="12"/>
      <c r="H71" s="12"/>
    </row>
    <row r="72" spans="1:8" hidden="1" x14ac:dyDescent="0.45">
      <c r="A72" s="35"/>
      <c r="B72" s="2" t="s">
        <v>4</v>
      </c>
      <c r="C72" s="2"/>
      <c r="D72" s="2"/>
      <c r="E72" s="2"/>
      <c r="F72" s="2"/>
      <c r="G72" s="2"/>
      <c r="H72" s="2"/>
    </row>
    <row r="73" spans="1:8" x14ac:dyDescent="0.45">
      <c r="A73" s="35" t="s">
        <v>70</v>
      </c>
      <c r="B73" s="11" t="s">
        <v>37</v>
      </c>
      <c r="C73" s="3" t="s">
        <v>38</v>
      </c>
      <c r="D73" s="27">
        <v>8521</v>
      </c>
      <c r="E73" s="30">
        <f>$D73/2</f>
        <v>4260.5</v>
      </c>
      <c r="F73" s="27">
        <f t="shared" ref="F73:F89" si="9">$G73*7</f>
        <v>273.61009174311926</v>
      </c>
      <c r="G73" s="27">
        <f>$D73/'Occupancy Days by Month'!$B$14</f>
        <v>39.087155963302749</v>
      </c>
      <c r="H73" s="27">
        <f t="shared" ref="H73:H89" si="10">$G73*$E$166</f>
        <v>2149.7935779816512</v>
      </c>
    </row>
    <row r="74" spans="1:8" x14ac:dyDescent="0.45">
      <c r="A74" s="35"/>
      <c r="B74" s="12" t="s">
        <v>39</v>
      </c>
      <c r="C74" s="3" t="s">
        <v>38</v>
      </c>
      <c r="D74" s="27">
        <v>8521</v>
      </c>
      <c r="E74" s="30">
        <f>$D74/2</f>
        <v>4260.5</v>
      </c>
      <c r="F74" s="27">
        <f t="shared" si="9"/>
        <v>273.61009174311926</v>
      </c>
      <c r="G74" s="27">
        <f>$D74/'Occupancy Days by Month'!$B$14</f>
        <v>39.087155963302749</v>
      </c>
      <c r="H74" s="27">
        <f t="shared" si="10"/>
        <v>2149.7935779816512</v>
      </c>
    </row>
    <row r="75" spans="1:8" x14ac:dyDescent="0.45">
      <c r="A75" s="35"/>
      <c r="B75" s="12" t="s">
        <v>40</v>
      </c>
      <c r="C75" s="3" t="s">
        <v>38</v>
      </c>
      <c r="D75" s="27">
        <v>8521</v>
      </c>
      <c r="E75" s="30">
        <f>$D75/2</f>
        <v>4260.5</v>
      </c>
      <c r="F75" s="27">
        <f t="shared" si="9"/>
        <v>273.61009174311926</v>
      </c>
      <c r="G75" s="27">
        <f>$D75/'Occupancy Days by Month'!$B$14</f>
        <v>39.087155963302749</v>
      </c>
      <c r="H75" s="27">
        <f t="shared" si="10"/>
        <v>2149.7935779816512</v>
      </c>
    </row>
    <row r="76" spans="1:8" x14ac:dyDescent="0.45">
      <c r="A76" s="35"/>
      <c r="B76" s="12" t="s">
        <v>41</v>
      </c>
      <c r="C76" s="3" t="s">
        <v>38</v>
      </c>
      <c r="D76" s="27">
        <v>8521</v>
      </c>
      <c r="E76" s="30">
        <f>$D76/2</f>
        <v>4260.5</v>
      </c>
      <c r="F76" s="27">
        <f t="shared" si="9"/>
        <v>273.61009174311926</v>
      </c>
      <c r="G76" s="27">
        <f>$D76/'Occupancy Days by Month'!$B$14</f>
        <v>39.087155963302749</v>
      </c>
      <c r="H76" s="27">
        <f t="shared" si="10"/>
        <v>2149.7935779816512</v>
      </c>
    </row>
    <row r="77" spans="1:8" x14ac:dyDescent="0.45">
      <c r="A77" s="35"/>
      <c r="B77" s="12" t="s">
        <v>42</v>
      </c>
      <c r="C77" s="3" t="s">
        <v>43</v>
      </c>
      <c r="D77" s="27">
        <v>9118</v>
      </c>
      <c r="E77" s="30">
        <f t="shared" ref="E77:E89" si="11">$D77/2</f>
        <v>4559</v>
      </c>
      <c r="F77" s="27">
        <f t="shared" si="9"/>
        <v>292.77981651376149</v>
      </c>
      <c r="G77" s="27">
        <f>$D77/'Occupancy Days by Month'!$B$14</f>
        <v>41.825688073394495</v>
      </c>
      <c r="H77" s="27">
        <f t="shared" si="10"/>
        <v>2300.4128440366972</v>
      </c>
    </row>
    <row r="78" spans="1:8" x14ac:dyDescent="0.45">
      <c r="A78" s="35"/>
      <c r="B78" s="12" t="s">
        <v>44</v>
      </c>
      <c r="C78" s="3" t="s">
        <v>43</v>
      </c>
      <c r="D78" s="27">
        <v>9118</v>
      </c>
      <c r="E78" s="30">
        <f t="shared" si="11"/>
        <v>4559</v>
      </c>
      <c r="F78" s="27">
        <f t="shared" si="9"/>
        <v>292.77981651376149</v>
      </c>
      <c r="G78" s="27">
        <f>$D78/'Occupancy Days by Month'!$B$14</f>
        <v>41.825688073394495</v>
      </c>
      <c r="H78" s="27">
        <f t="shared" si="10"/>
        <v>2300.4128440366972</v>
      </c>
    </row>
    <row r="79" spans="1:8" x14ac:dyDescent="0.45">
      <c r="A79" s="35"/>
      <c r="B79" s="12" t="s">
        <v>45</v>
      </c>
      <c r="C79" s="3" t="s">
        <v>46</v>
      </c>
      <c r="D79" s="27">
        <v>7117</v>
      </c>
      <c r="E79" s="30">
        <f t="shared" si="11"/>
        <v>3558.5</v>
      </c>
      <c r="F79" s="27">
        <f t="shared" si="9"/>
        <v>228.52752293577984</v>
      </c>
      <c r="G79" s="27">
        <f>$D79/'Occupancy Days by Month'!$B$14</f>
        <v>32.646788990825691</v>
      </c>
      <c r="H79" s="27">
        <f t="shared" si="10"/>
        <v>1795.5733944954129</v>
      </c>
    </row>
    <row r="80" spans="1:8" x14ac:dyDescent="0.45">
      <c r="A80" s="35"/>
      <c r="B80" s="12" t="s">
        <v>47</v>
      </c>
      <c r="C80" s="3" t="s">
        <v>48</v>
      </c>
      <c r="D80" s="27">
        <v>8348</v>
      </c>
      <c r="E80" s="30">
        <f t="shared" si="11"/>
        <v>4174</v>
      </c>
      <c r="F80" s="27">
        <f t="shared" si="9"/>
        <v>268.05504587155963</v>
      </c>
      <c r="G80" s="27">
        <f>$D80/'Occupancy Days by Month'!$B$14</f>
        <v>38.293577981651374</v>
      </c>
      <c r="H80" s="27">
        <f t="shared" si="10"/>
        <v>2106.1467889908254</v>
      </c>
    </row>
    <row r="81" spans="1:8" x14ac:dyDescent="0.45">
      <c r="A81" s="35"/>
      <c r="B81" s="12" t="s">
        <v>49</v>
      </c>
      <c r="C81" s="3" t="s">
        <v>50</v>
      </c>
      <c r="D81" s="27">
        <v>9474</v>
      </c>
      <c r="E81" s="30">
        <f t="shared" si="11"/>
        <v>4737</v>
      </c>
      <c r="F81" s="27">
        <f t="shared" si="9"/>
        <v>304.21100917431193</v>
      </c>
      <c r="G81" s="27">
        <f>$D81/'Occupancy Days by Month'!$B$14</f>
        <v>43.458715596330272</v>
      </c>
      <c r="H81" s="27">
        <f t="shared" si="10"/>
        <v>2390.229357798165</v>
      </c>
    </row>
    <row r="82" spans="1:8" x14ac:dyDescent="0.45">
      <c r="A82" s="35"/>
      <c r="B82" s="12" t="s">
        <v>51</v>
      </c>
      <c r="C82" s="3" t="s">
        <v>50</v>
      </c>
      <c r="D82" s="27">
        <v>9474</v>
      </c>
      <c r="E82" s="30">
        <f t="shared" si="11"/>
        <v>4737</v>
      </c>
      <c r="F82" s="27">
        <f t="shared" si="9"/>
        <v>304.21100917431193</v>
      </c>
      <c r="G82" s="27">
        <f>$D82/'Occupancy Days by Month'!$B$14</f>
        <v>43.458715596330272</v>
      </c>
      <c r="H82" s="27">
        <f t="shared" si="10"/>
        <v>2390.229357798165</v>
      </c>
    </row>
    <row r="83" spans="1:8" x14ac:dyDescent="0.45">
      <c r="A83" s="35"/>
      <c r="B83" s="12" t="s">
        <v>52</v>
      </c>
      <c r="C83" s="3" t="s">
        <v>53</v>
      </c>
      <c r="D83" s="27">
        <v>8632</v>
      </c>
      <c r="E83" s="30">
        <f t="shared" si="11"/>
        <v>4316</v>
      </c>
      <c r="F83" s="27">
        <f t="shared" si="9"/>
        <v>277.17431192660547</v>
      </c>
      <c r="G83" s="27">
        <f>$D83/'Occupancy Days by Month'!$B$14</f>
        <v>39.596330275229356</v>
      </c>
      <c r="H83" s="27">
        <f t="shared" si="10"/>
        <v>2177.7981651376144</v>
      </c>
    </row>
    <row r="84" spans="1:8" x14ac:dyDescent="0.45">
      <c r="A84" s="35"/>
      <c r="B84" s="12" t="s">
        <v>54</v>
      </c>
      <c r="C84" s="3" t="s">
        <v>55</v>
      </c>
      <c r="D84" s="27">
        <v>8117</v>
      </c>
      <c r="E84" s="30">
        <f t="shared" si="11"/>
        <v>4058.5</v>
      </c>
      <c r="F84" s="27">
        <f t="shared" si="9"/>
        <v>260.63761467889907</v>
      </c>
      <c r="G84" s="27">
        <f>$D84/'Occupancy Days by Month'!$B$14</f>
        <v>37.23394495412844</v>
      </c>
      <c r="H84" s="27">
        <f t="shared" si="10"/>
        <v>2047.8669724770641</v>
      </c>
    </row>
    <row r="85" spans="1:8" x14ac:dyDescent="0.45">
      <c r="A85" s="35"/>
      <c r="B85" s="12" t="s">
        <v>56</v>
      </c>
      <c r="C85" s="3" t="s">
        <v>55</v>
      </c>
      <c r="D85" s="27">
        <v>8117</v>
      </c>
      <c r="E85" s="30">
        <f t="shared" si="11"/>
        <v>4058.5</v>
      </c>
      <c r="F85" s="27">
        <f t="shared" si="9"/>
        <v>260.63761467889907</v>
      </c>
      <c r="G85" s="27">
        <f>$D85/'Occupancy Days by Month'!$B$14</f>
        <v>37.23394495412844</v>
      </c>
      <c r="H85" s="27">
        <f t="shared" si="10"/>
        <v>2047.8669724770641</v>
      </c>
    </row>
    <row r="86" spans="1:8" x14ac:dyDescent="0.45">
      <c r="A86" s="35"/>
      <c r="B86" s="12" t="s">
        <v>57</v>
      </c>
      <c r="C86" s="3" t="s">
        <v>55</v>
      </c>
      <c r="D86" s="27">
        <v>8117</v>
      </c>
      <c r="E86" s="30">
        <f t="shared" si="11"/>
        <v>4058.5</v>
      </c>
      <c r="F86" s="27">
        <f t="shared" si="9"/>
        <v>260.63761467889907</v>
      </c>
      <c r="G86" s="27">
        <f>$D86/'Occupancy Days by Month'!$B$14</f>
        <v>37.23394495412844</v>
      </c>
      <c r="H86" s="27">
        <f t="shared" si="10"/>
        <v>2047.8669724770641</v>
      </c>
    </row>
    <row r="87" spans="1:8" x14ac:dyDescent="0.45">
      <c r="A87" s="35"/>
      <c r="B87" s="12" t="s">
        <v>58</v>
      </c>
      <c r="C87" s="3" t="s">
        <v>55</v>
      </c>
      <c r="D87" s="27">
        <v>8117</v>
      </c>
      <c r="E87" s="30">
        <f t="shared" si="11"/>
        <v>4058.5</v>
      </c>
      <c r="F87" s="27">
        <f t="shared" si="9"/>
        <v>260.63761467889907</v>
      </c>
      <c r="G87" s="27">
        <f>$D87/'Occupancy Days by Month'!$B$14</f>
        <v>37.23394495412844</v>
      </c>
      <c r="H87" s="27">
        <f t="shared" si="10"/>
        <v>2047.8669724770641</v>
      </c>
    </row>
    <row r="88" spans="1:8" x14ac:dyDescent="0.45">
      <c r="A88" s="35"/>
      <c r="B88" s="12" t="s">
        <v>59</v>
      </c>
      <c r="C88" s="3" t="s">
        <v>60</v>
      </c>
      <c r="D88" s="27">
        <v>6050</v>
      </c>
      <c r="E88" s="30">
        <f t="shared" si="11"/>
        <v>3025</v>
      </c>
      <c r="F88" s="27">
        <f t="shared" si="9"/>
        <v>194.26605504587155</v>
      </c>
      <c r="G88" s="27">
        <f>$D88/'Occupancy Days by Month'!$B$14</f>
        <v>27.75229357798165</v>
      </c>
      <c r="H88" s="27">
        <f t="shared" si="10"/>
        <v>1526.3761467889908</v>
      </c>
    </row>
    <row r="89" spans="1:8" x14ac:dyDescent="0.45">
      <c r="A89" s="35"/>
      <c r="B89" s="12" t="s">
        <v>61</v>
      </c>
      <c r="C89" s="3" t="s">
        <v>62</v>
      </c>
      <c r="D89" s="27">
        <v>6899</v>
      </c>
      <c r="E89" s="30">
        <f t="shared" si="11"/>
        <v>3449.5</v>
      </c>
      <c r="F89" s="27">
        <f t="shared" si="9"/>
        <v>221.52752293577981</v>
      </c>
      <c r="G89" s="27">
        <f>$D89/'Occupancy Days by Month'!$B$14</f>
        <v>31.646788990825687</v>
      </c>
      <c r="H89" s="27">
        <f t="shared" si="10"/>
        <v>1740.5733944954127</v>
      </c>
    </row>
    <row r="90" spans="1:8" hidden="1" x14ac:dyDescent="0.45">
      <c r="A90" s="35"/>
      <c r="B90" s="12" t="s">
        <v>63</v>
      </c>
      <c r="C90" s="12"/>
      <c r="D90" s="12"/>
      <c r="E90" s="12"/>
      <c r="F90" s="12"/>
      <c r="G90" s="12"/>
      <c r="H90" s="12"/>
    </row>
    <row r="91" spans="1:8" hidden="1" x14ac:dyDescent="0.45">
      <c r="A91" s="35"/>
      <c r="B91" s="12" t="s">
        <v>64</v>
      </c>
      <c r="C91" s="12"/>
      <c r="D91" s="12"/>
      <c r="E91" s="12"/>
      <c r="F91" s="12"/>
      <c r="G91" s="12"/>
      <c r="H91" s="12"/>
    </row>
    <row r="92" spans="1:8" hidden="1" x14ac:dyDescent="0.45">
      <c r="A92" s="35"/>
      <c r="B92" s="12" t="s">
        <v>65</v>
      </c>
      <c r="C92" s="12"/>
      <c r="D92" s="12"/>
      <c r="E92" s="12"/>
      <c r="F92" s="12"/>
      <c r="G92" s="12"/>
      <c r="H92" s="12"/>
    </row>
    <row r="93" spans="1:8" hidden="1" x14ac:dyDescent="0.45">
      <c r="A93" s="35"/>
      <c r="B93" s="12" t="s">
        <v>66</v>
      </c>
      <c r="C93" s="12"/>
      <c r="D93" s="12"/>
      <c r="E93" s="12"/>
      <c r="F93" s="12"/>
      <c r="G93" s="12"/>
      <c r="H93" s="12"/>
    </row>
    <row r="94" spans="1:8" hidden="1" x14ac:dyDescent="0.45">
      <c r="A94" s="35"/>
      <c r="B94" s="12" t="s">
        <v>67</v>
      </c>
      <c r="C94" s="12"/>
      <c r="D94" s="12"/>
      <c r="E94" s="12"/>
      <c r="F94" s="12"/>
      <c r="G94" s="12"/>
      <c r="H94" s="12"/>
    </row>
    <row r="95" spans="1:8" hidden="1" x14ac:dyDescent="0.45">
      <c r="A95" s="35"/>
      <c r="B95" s="2" t="s">
        <v>4</v>
      </c>
      <c r="C95" s="2"/>
      <c r="D95" s="2"/>
      <c r="E95" s="2"/>
      <c r="F95" s="2"/>
      <c r="G95" s="2"/>
      <c r="H95" s="2"/>
    </row>
    <row r="96" spans="1:8" x14ac:dyDescent="0.45">
      <c r="A96" s="35" t="s">
        <v>71</v>
      </c>
      <c r="B96" s="11" t="s">
        <v>37</v>
      </c>
      <c r="C96" s="3" t="s">
        <v>38</v>
      </c>
      <c r="D96" s="27">
        <v>8521</v>
      </c>
      <c r="E96" s="30">
        <f>$D96/2</f>
        <v>4260.5</v>
      </c>
      <c r="F96" s="27">
        <f t="shared" ref="F96:F112" si="12">$G96*7</f>
        <v>273.61009174311926</v>
      </c>
      <c r="G96" s="27">
        <f>$D96/'Occupancy Days by Month'!$B$14</f>
        <v>39.087155963302749</v>
      </c>
      <c r="H96" s="27">
        <f t="shared" ref="H96:H112" si="13">$G96*$E$166</f>
        <v>2149.7935779816512</v>
      </c>
    </row>
    <row r="97" spans="1:8" x14ac:dyDescent="0.45">
      <c r="A97" s="35"/>
      <c r="B97" s="12" t="s">
        <v>39</v>
      </c>
      <c r="C97" s="3" t="s">
        <v>38</v>
      </c>
      <c r="D97" s="27">
        <v>8521</v>
      </c>
      <c r="E97" s="30">
        <f>$D97/2</f>
        <v>4260.5</v>
      </c>
      <c r="F97" s="27">
        <f t="shared" si="12"/>
        <v>273.61009174311926</v>
      </c>
      <c r="G97" s="27">
        <f>$D97/'Occupancy Days by Month'!$B$14</f>
        <v>39.087155963302749</v>
      </c>
      <c r="H97" s="27">
        <f t="shared" si="13"/>
        <v>2149.7935779816512</v>
      </c>
    </row>
    <row r="98" spans="1:8" x14ac:dyDescent="0.45">
      <c r="A98" s="35"/>
      <c r="B98" s="12" t="s">
        <v>40</v>
      </c>
      <c r="C98" s="3" t="s">
        <v>38</v>
      </c>
      <c r="D98" s="27">
        <v>8521</v>
      </c>
      <c r="E98" s="30">
        <f>$D98/2</f>
        <v>4260.5</v>
      </c>
      <c r="F98" s="27">
        <f t="shared" si="12"/>
        <v>273.61009174311926</v>
      </c>
      <c r="G98" s="27">
        <f>$D98/'Occupancy Days by Month'!$B$14</f>
        <v>39.087155963302749</v>
      </c>
      <c r="H98" s="27">
        <f t="shared" si="13"/>
        <v>2149.7935779816512</v>
      </c>
    </row>
    <row r="99" spans="1:8" x14ac:dyDescent="0.45">
      <c r="A99" s="35"/>
      <c r="B99" s="12" t="s">
        <v>41</v>
      </c>
      <c r="C99" s="3" t="s">
        <v>38</v>
      </c>
      <c r="D99" s="27">
        <v>8521</v>
      </c>
      <c r="E99" s="30">
        <f>$D99/2</f>
        <v>4260.5</v>
      </c>
      <c r="F99" s="27">
        <f t="shared" si="12"/>
        <v>273.61009174311926</v>
      </c>
      <c r="G99" s="27">
        <f>$D99/'Occupancy Days by Month'!$B$14</f>
        <v>39.087155963302749</v>
      </c>
      <c r="H99" s="27">
        <f t="shared" si="13"/>
        <v>2149.7935779816512</v>
      </c>
    </row>
    <row r="100" spans="1:8" x14ac:dyDescent="0.45">
      <c r="A100" s="35"/>
      <c r="B100" s="12" t="s">
        <v>42</v>
      </c>
      <c r="C100" s="3" t="s">
        <v>43</v>
      </c>
      <c r="D100" s="27">
        <v>9118</v>
      </c>
      <c r="E100" s="30">
        <f t="shared" ref="E100:E112" si="14">$D100/2</f>
        <v>4559</v>
      </c>
      <c r="F100" s="27">
        <f t="shared" si="12"/>
        <v>292.77981651376149</v>
      </c>
      <c r="G100" s="27">
        <f>$D100/'Occupancy Days by Month'!$B$14</f>
        <v>41.825688073394495</v>
      </c>
      <c r="H100" s="27">
        <f t="shared" si="13"/>
        <v>2300.4128440366972</v>
      </c>
    </row>
    <row r="101" spans="1:8" x14ac:dyDescent="0.45">
      <c r="A101" s="35"/>
      <c r="B101" s="12" t="s">
        <v>44</v>
      </c>
      <c r="C101" s="3" t="s">
        <v>43</v>
      </c>
      <c r="D101" s="27">
        <v>9118</v>
      </c>
      <c r="E101" s="30">
        <f t="shared" si="14"/>
        <v>4559</v>
      </c>
      <c r="F101" s="27">
        <f t="shared" si="12"/>
        <v>292.77981651376149</v>
      </c>
      <c r="G101" s="27">
        <f>$D101/'Occupancy Days by Month'!$B$14</f>
        <v>41.825688073394495</v>
      </c>
      <c r="H101" s="27">
        <f t="shared" si="13"/>
        <v>2300.4128440366972</v>
      </c>
    </row>
    <row r="102" spans="1:8" x14ac:dyDescent="0.45">
      <c r="A102" s="35"/>
      <c r="B102" s="12" t="s">
        <v>45</v>
      </c>
      <c r="C102" s="3" t="s">
        <v>46</v>
      </c>
      <c r="D102" s="27">
        <v>7117</v>
      </c>
      <c r="E102" s="30">
        <f t="shared" si="14"/>
        <v>3558.5</v>
      </c>
      <c r="F102" s="27">
        <f t="shared" si="12"/>
        <v>228.52752293577984</v>
      </c>
      <c r="G102" s="27">
        <f>$D102/'Occupancy Days by Month'!$B$14</f>
        <v>32.646788990825691</v>
      </c>
      <c r="H102" s="27">
        <f t="shared" si="13"/>
        <v>1795.5733944954129</v>
      </c>
    </row>
    <row r="103" spans="1:8" x14ac:dyDescent="0.45">
      <c r="A103" s="35"/>
      <c r="B103" s="12" t="s">
        <v>47</v>
      </c>
      <c r="C103" s="3" t="s">
        <v>48</v>
      </c>
      <c r="D103" s="27">
        <v>8348</v>
      </c>
      <c r="E103" s="30">
        <f t="shared" si="14"/>
        <v>4174</v>
      </c>
      <c r="F103" s="27">
        <f t="shared" si="12"/>
        <v>268.05504587155963</v>
      </c>
      <c r="G103" s="27">
        <f>$D103/'Occupancy Days by Month'!$B$14</f>
        <v>38.293577981651374</v>
      </c>
      <c r="H103" s="27">
        <f t="shared" si="13"/>
        <v>2106.1467889908254</v>
      </c>
    </row>
    <row r="104" spans="1:8" x14ac:dyDescent="0.45">
      <c r="A104" s="35"/>
      <c r="B104" s="12" t="s">
        <v>49</v>
      </c>
      <c r="C104" s="3" t="s">
        <v>50</v>
      </c>
      <c r="D104" s="27">
        <v>9474</v>
      </c>
      <c r="E104" s="30">
        <f t="shared" si="14"/>
        <v>4737</v>
      </c>
      <c r="F104" s="27">
        <f t="shared" si="12"/>
        <v>304.21100917431193</v>
      </c>
      <c r="G104" s="27">
        <f>$D104/'Occupancy Days by Month'!$B$14</f>
        <v>43.458715596330272</v>
      </c>
      <c r="H104" s="27">
        <f t="shared" si="13"/>
        <v>2390.229357798165</v>
      </c>
    </row>
    <row r="105" spans="1:8" x14ac:dyDescent="0.45">
      <c r="A105" s="35"/>
      <c r="B105" s="12" t="s">
        <v>51</v>
      </c>
      <c r="C105" s="3" t="s">
        <v>50</v>
      </c>
      <c r="D105" s="27">
        <v>9474</v>
      </c>
      <c r="E105" s="30">
        <f t="shared" si="14"/>
        <v>4737</v>
      </c>
      <c r="F105" s="27">
        <f t="shared" si="12"/>
        <v>304.21100917431193</v>
      </c>
      <c r="G105" s="27">
        <f>$D105/'Occupancy Days by Month'!$B$14</f>
        <v>43.458715596330272</v>
      </c>
      <c r="H105" s="27">
        <f t="shared" si="13"/>
        <v>2390.229357798165</v>
      </c>
    </row>
    <row r="106" spans="1:8" x14ac:dyDescent="0.45">
      <c r="A106" s="35"/>
      <c r="B106" s="12" t="s">
        <v>52</v>
      </c>
      <c r="C106" s="3" t="s">
        <v>53</v>
      </c>
      <c r="D106" s="27">
        <v>8632</v>
      </c>
      <c r="E106" s="30">
        <f t="shared" si="14"/>
        <v>4316</v>
      </c>
      <c r="F106" s="27">
        <f t="shared" si="12"/>
        <v>277.17431192660547</v>
      </c>
      <c r="G106" s="27">
        <f>$D106/'Occupancy Days by Month'!$B$14</f>
        <v>39.596330275229356</v>
      </c>
      <c r="H106" s="27">
        <f t="shared" si="13"/>
        <v>2177.7981651376144</v>
      </c>
    </row>
    <row r="107" spans="1:8" x14ac:dyDescent="0.45">
      <c r="A107" s="35"/>
      <c r="B107" s="12" t="s">
        <v>54</v>
      </c>
      <c r="C107" s="3" t="s">
        <v>55</v>
      </c>
      <c r="D107" s="27">
        <v>8117</v>
      </c>
      <c r="E107" s="30">
        <f t="shared" si="14"/>
        <v>4058.5</v>
      </c>
      <c r="F107" s="27">
        <f t="shared" si="12"/>
        <v>260.63761467889907</v>
      </c>
      <c r="G107" s="27">
        <f>$D107/'Occupancy Days by Month'!$B$14</f>
        <v>37.23394495412844</v>
      </c>
      <c r="H107" s="27">
        <f t="shared" si="13"/>
        <v>2047.8669724770641</v>
      </c>
    </row>
    <row r="108" spans="1:8" x14ac:dyDescent="0.45">
      <c r="A108" s="35"/>
      <c r="B108" s="12" t="s">
        <v>56</v>
      </c>
      <c r="C108" s="3" t="s">
        <v>55</v>
      </c>
      <c r="D108" s="27">
        <v>8117</v>
      </c>
      <c r="E108" s="30">
        <f t="shared" si="14"/>
        <v>4058.5</v>
      </c>
      <c r="F108" s="27">
        <f t="shared" si="12"/>
        <v>260.63761467889907</v>
      </c>
      <c r="G108" s="27">
        <f>$D108/'Occupancy Days by Month'!$B$14</f>
        <v>37.23394495412844</v>
      </c>
      <c r="H108" s="27">
        <f t="shared" si="13"/>
        <v>2047.8669724770641</v>
      </c>
    </row>
    <row r="109" spans="1:8" x14ac:dyDescent="0.45">
      <c r="A109" s="35"/>
      <c r="B109" s="12" t="s">
        <v>57</v>
      </c>
      <c r="C109" s="3" t="s">
        <v>55</v>
      </c>
      <c r="D109" s="27">
        <v>8117</v>
      </c>
      <c r="E109" s="30">
        <f t="shared" si="14"/>
        <v>4058.5</v>
      </c>
      <c r="F109" s="27">
        <f t="shared" si="12"/>
        <v>260.63761467889907</v>
      </c>
      <c r="G109" s="27">
        <f>$D109/'Occupancy Days by Month'!$B$14</f>
        <v>37.23394495412844</v>
      </c>
      <c r="H109" s="27">
        <f t="shared" si="13"/>
        <v>2047.8669724770641</v>
      </c>
    </row>
    <row r="110" spans="1:8" x14ac:dyDescent="0.45">
      <c r="A110" s="35"/>
      <c r="B110" s="12" t="s">
        <v>58</v>
      </c>
      <c r="C110" s="3" t="s">
        <v>55</v>
      </c>
      <c r="D110" s="27">
        <v>8117</v>
      </c>
      <c r="E110" s="30">
        <f t="shared" si="14"/>
        <v>4058.5</v>
      </c>
      <c r="F110" s="27">
        <f t="shared" si="12"/>
        <v>260.63761467889907</v>
      </c>
      <c r="G110" s="27">
        <f>$D110/'Occupancy Days by Month'!$B$14</f>
        <v>37.23394495412844</v>
      </c>
      <c r="H110" s="27">
        <f t="shared" si="13"/>
        <v>2047.8669724770641</v>
      </c>
    </row>
    <row r="111" spans="1:8" x14ac:dyDescent="0.45">
      <c r="A111" s="35"/>
      <c r="B111" s="12" t="s">
        <v>59</v>
      </c>
      <c r="C111" s="3" t="s">
        <v>60</v>
      </c>
      <c r="D111" s="27">
        <v>6050</v>
      </c>
      <c r="E111" s="30">
        <f t="shared" si="14"/>
        <v>3025</v>
      </c>
      <c r="F111" s="27">
        <f t="shared" si="12"/>
        <v>194.26605504587155</v>
      </c>
      <c r="G111" s="27">
        <f>$D111/'Occupancy Days by Month'!$B$14</f>
        <v>27.75229357798165</v>
      </c>
      <c r="H111" s="27">
        <f t="shared" si="13"/>
        <v>1526.3761467889908</v>
      </c>
    </row>
    <row r="112" spans="1:8" x14ac:dyDescent="0.45">
      <c r="A112" s="35"/>
      <c r="B112" s="12" t="s">
        <v>61</v>
      </c>
      <c r="C112" s="3" t="s">
        <v>62</v>
      </c>
      <c r="D112" s="27">
        <v>6899</v>
      </c>
      <c r="E112" s="30">
        <f t="shared" si="14"/>
        <v>3449.5</v>
      </c>
      <c r="F112" s="27">
        <f t="shared" si="12"/>
        <v>221.52752293577981</v>
      </c>
      <c r="G112" s="27">
        <f>$D112/'Occupancy Days by Month'!$B$14</f>
        <v>31.646788990825687</v>
      </c>
      <c r="H112" s="27">
        <f t="shared" si="13"/>
        <v>1740.5733944954127</v>
      </c>
    </row>
    <row r="113" spans="1:8" hidden="1" x14ac:dyDescent="0.45">
      <c r="A113" s="35"/>
      <c r="B113" s="12" t="s">
        <v>63</v>
      </c>
      <c r="C113" s="12"/>
      <c r="D113" s="12"/>
      <c r="E113" s="12"/>
      <c r="F113" s="12"/>
      <c r="G113" s="12"/>
      <c r="H113" s="12"/>
    </row>
    <row r="114" spans="1:8" hidden="1" x14ac:dyDescent="0.45">
      <c r="A114" s="35"/>
      <c r="B114" s="12" t="s">
        <v>64</v>
      </c>
      <c r="C114" s="12"/>
      <c r="D114" s="12"/>
      <c r="E114" s="12"/>
      <c r="F114" s="12"/>
      <c r="G114" s="12"/>
      <c r="H114" s="12"/>
    </row>
    <row r="115" spans="1:8" hidden="1" x14ac:dyDescent="0.45">
      <c r="A115" s="35"/>
      <c r="B115" s="12" t="s">
        <v>65</v>
      </c>
      <c r="C115" s="12"/>
      <c r="D115" s="12"/>
      <c r="E115" s="12"/>
      <c r="F115" s="12"/>
      <c r="G115" s="12"/>
      <c r="H115" s="12"/>
    </row>
    <row r="116" spans="1:8" hidden="1" x14ac:dyDescent="0.45">
      <c r="A116" s="35"/>
      <c r="B116" s="12" t="s">
        <v>66</v>
      </c>
      <c r="C116" s="12"/>
      <c r="D116" s="12"/>
      <c r="E116" s="12"/>
      <c r="F116" s="12"/>
      <c r="G116" s="12"/>
      <c r="H116" s="12"/>
    </row>
    <row r="117" spans="1:8" hidden="1" x14ac:dyDescent="0.45">
      <c r="A117" s="35"/>
      <c r="B117" s="12" t="s">
        <v>67</v>
      </c>
      <c r="C117" s="12"/>
      <c r="D117" s="12"/>
      <c r="E117" s="12"/>
      <c r="F117" s="12"/>
      <c r="G117" s="12"/>
      <c r="H117" s="12"/>
    </row>
    <row r="118" spans="1:8" hidden="1" x14ac:dyDescent="0.45">
      <c r="A118" s="35"/>
      <c r="B118" s="2" t="s">
        <v>4</v>
      </c>
      <c r="C118" s="2"/>
      <c r="D118" s="2"/>
      <c r="E118" s="2"/>
      <c r="F118" s="2"/>
      <c r="G118" s="2"/>
      <c r="H118" s="2"/>
    </row>
    <row r="119" spans="1:8" x14ac:dyDescent="0.45">
      <c r="A119" s="35" t="s">
        <v>72</v>
      </c>
      <c r="B119" s="11" t="s">
        <v>37</v>
      </c>
      <c r="C119" s="3" t="s">
        <v>38</v>
      </c>
      <c r="D119" s="27">
        <v>8521</v>
      </c>
      <c r="E119" s="30">
        <f>$D119/2</f>
        <v>4260.5</v>
      </c>
      <c r="F119" s="27">
        <f t="shared" ref="F119:F135" si="15">$G119*7</f>
        <v>273.61009174311926</v>
      </c>
      <c r="G119" s="27">
        <f>$D119/'Occupancy Days by Month'!$B$14</f>
        <v>39.087155963302749</v>
      </c>
      <c r="H119" s="27">
        <f t="shared" ref="H119:H135" si="16">$G119*$E$166</f>
        <v>2149.7935779816512</v>
      </c>
    </row>
    <row r="120" spans="1:8" x14ac:dyDescent="0.45">
      <c r="A120" s="35"/>
      <c r="B120" s="12" t="s">
        <v>39</v>
      </c>
      <c r="C120" s="3" t="s">
        <v>38</v>
      </c>
      <c r="D120" s="27">
        <v>8521</v>
      </c>
      <c r="E120" s="30">
        <f>$D120/2</f>
        <v>4260.5</v>
      </c>
      <c r="F120" s="27">
        <f t="shared" si="15"/>
        <v>273.61009174311926</v>
      </c>
      <c r="G120" s="27">
        <f>$D120/'Occupancy Days by Month'!$B$14</f>
        <v>39.087155963302749</v>
      </c>
      <c r="H120" s="27">
        <f t="shared" si="16"/>
        <v>2149.7935779816512</v>
      </c>
    </row>
    <row r="121" spans="1:8" x14ac:dyDescent="0.45">
      <c r="A121" s="35"/>
      <c r="B121" s="12" t="s">
        <v>40</v>
      </c>
      <c r="C121" s="3" t="s">
        <v>38</v>
      </c>
      <c r="D121" s="27">
        <v>8521</v>
      </c>
      <c r="E121" s="30">
        <f>$D121/2</f>
        <v>4260.5</v>
      </c>
      <c r="F121" s="27">
        <f t="shared" si="15"/>
        <v>273.61009174311926</v>
      </c>
      <c r="G121" s="27">
        <f>$D121/'Occupancy Days by Month'!$B$14</f>
        <v>39.087155963302749</v>
      </c>
      <c r="H121" s="27">
        <f t="shared" si="16"/>
        <v>2149.7935779816512</v>
      </c>
    </row>
    <row r="122" spans="1:8" x14ac:dyDescent="0.45">
      <c r="A122" s="35"/>
      <c r="B122" s="12" t="s">
        <v>41</v>
      </c>
      <c r="C122" s="3" t="s">
        <v>38</v>
      </c>
      <c r="D122" s="27">
        <v>8521</v>
      </c>
      <c r="E122" s="30">
        <f>$D122/2</f>
        <v>4260.5</v>
      </c>
      <c r="F122" s="27">
        <f t="shared" si="15"/>
        <v>273.61009174311926</v>
      </c>
      <c r="G122" s="27">
        <f>$D122/'Occupancy Days by Month'!$B$14</f>
        <v>39.087155963302749</v>
      </c>
      <c r="H122" s="27">
        <f t="shared" si="16"/>
        <v>2149.7935779816512</v>
      </c>
    </row>
    <row r="123" spans="1:8" x14ac:dyDescent="0.45">
      <c r="A123" s="35"/>
      <c r="B123" s="12" t="s">
        <v>42</v>
      </c>
      <c r="C123" s="3" t="s">
        <v>43</v>
      </c>
      <c r="D123" s="27">
        <v>9118</v>
      </c>
      <c r="E123" s="30">
        <f t="shared" ref="E123:E135" si="17">$D123/2</f>
        <v>4559</v>
      </c>
      <c r="F123" s="27">
        <f t="shared" si="15"/>
        <v>292.77981651376149</v>
      </c>
      <c r="G123" s="27">
        <f>$D123/'Occupancy Days by Month'!$B$14</f>
        <v>41.825688073394495</v>
      </c>
      <c r="H123" s="27">
        <f t="shared" si="16"/>
        <v>2300.4128440366972</v>
      </c>
    </row>
    <row r="124" spans="1:8" x14ac:dyDescent="0.45">
      <c r="A124" s="35"/>
      <c r="B124" s="12" t="s">
        <v>44</v>
      </c>
      <c r="C124" s="3" t="s">
        <v>43</v>
      </c>
      <c r="D124" s="27">
        <v>9118</v>
      </c>
      <c r="E124" s="30">
        <f t="shared" si="17"/>
        <v>4559</v>
      </c>
      <c r="F124" s="27">
        <f t="shared" si="15"/>
        <v>292.77981651376149</v>
      </c>
      <c r="G124" s="27">
        <f>$D124/'Occupancy Days by Month'!$B$14</f>
        <v>41.825688073394495</v>
      </c>
      <c r="H124" s="27">
        <f t="shared" si="16"/>
        <v>2300.4128440366972</v>
      </c>
    </row>
    <row r="125" spans="1:8" x14ac:dyDescent="0.45">
      <c r="A125" s="35"/>
      <c r="B125" s="12" t="s">
        <v>45</v>
      </c>
      <c r="C125" s="3" t="s">
        <v>46</v>
      </c>
      <c r="D125" s="27">
        <v>7117</v>
      </c>
      <c r="E125" s="30">
        <f t="shared" si="17"/>
        <v>3558.5</v>
      </c>
      <c r="F125" s="27">
        <f t="shared" si="15"/>
        <v>228.52752293577984</v>
      </c>
      <c r="G125" s="27">
        <f>$D125/'Occupancy Days by Month'!$B$14</f>
        <v>32.646788990825691</v>
      </c>
      <c r="H125" s="27">
        <f t="shared" si="16"/>
        <v>1795.5733944954129</v>
      </c>
    </row>
    <row r="126" spans="1:8" x14ac:dyDescent="0.45">
      <c r="A126" s="35"/>
      <c r="B126" s="12" t="s">
        <v>47</v>
      </c>
      <c r="C126" s="3" t="s">
        <v>48</v>
      </c>
      <c r="D126" s="27">
        <v>8348</v>
      </c>
      <c r="E126" s="30">
        <f t="shared" si="17"/>
        <v>4174</v>
      </c>
      <c r="F126" s="27">
        <f t="shared" si="15"/>
        <v>268.05504587155963</v>
      </c>
      <c r="G126" s="27">
        <f>$D126/'Occupancy Days by Month'!$B$14</f>
        <v>38.293577981651374</v>
      </c>
      <c r="H126" s="27">
        <f t="shared" si="16"/>
        <v>2106.1467889908254</v>
      </c>
    </row>
    <row r="127" spans="1:8" x14ac:dyDescent="0.45">
      <c r="A127" s="35"/>
      <c r="B127" s="12" t="s">
        <v>49</v>
      </c>
      <c r="C127" s="3" t="s">
        <v>50</v>
      </c>
      <c r="D127" s="27">
        <v>9474</v>
      </c>
      <c r="E127" s="30">
        <f t="shared" si="17"/>
        <v>4737</v>
      </c>
      <c r="F127" s="27">
        <f t="shared" si="15"/>
        <v>304.21100917431193</v>
      </c>
      <c r="G127" s="27">
        <f>$D127/'Occupancy Days by Month'!$B$14</f>
        <v>43.458715596330272</v>
      </c>
      <c r="H127" s="27">
        <f t="shared" si="16"/>
        <v>2390.229357798165</v>
      </c>
    </row>
    <row r="128" spans="1:8" x14ac:dyDescent="0.45">
      <c r="A128" s="35"/>
      <c r="B128" s="12" t="s">
        <v>51</v>
      </c>
      <c r="C128" s="3" t="s">
        <v>50</v>
      </c>
      <c r="D128" s="27">
        <v>9474</v>
      </c>
      <c r="E128" s="30">
        <f t="shared" si="17"/>
        <v>4737</v>
      </c>
      <c r="F128" s="27">
        <f t="shared" si="15"/>
        <v>304.21100917431193</v>
      </c>
      <c r="G128" s="27">
        <f>$D128/'Occupancy Days by Month'!$B$14</f>
        <v>43.458715596330272</v>
      </c>
      <c r="H128" s="27">
        <f t="shared" si="16"/>
        <v>2390.229357798165</v>
      </c>
    </row>
    <row r="129" spans="1:8" x14ac:dyDescent="0.45">
      <c r="A129" s="35"/>
      <c r="B129" s="12" t="s">
        <v>52</v>
      </c>
      <c r="C129" s="3" t="s">
        <v>53</v>
      </c>
      <c r="D129" s="27">
        <v>8632</v>
      </c>
      <c r="E129" s="30">
        <f t="shared" si="17"/>
        <v>4316</v>
      </c>
      <c r="F129" s="27">
        <f t="shared" si="15"/>
        <v>277.17431192660547</v>
      </c>
      <c r="G129" s="27">
        <f>$D129/'Occupancy Days by Month'!$B$14</f>
        <v>39.596330275229356</v>
      </c>
      <c r="H129" s="27">
        <f t="shared" si="16"/>
        <v>2177.7981651376144</v>
      </c>
    </row>
    <row r="130" spans="1:8" x14ac:dyDescent="0.45">
      <c r="A130" s="35"/>
      <c r="B130" s="12" t="s">
        <v>54</v>
      </c>
      <c r="C130" s="3" t="s">
        <v>55</v>
      </c>
      <c r="D130" s="27">
        <v>8117</v>
      </c>
      <c r="E130" s="30">
        <f t="shared" si="17"/>
        <v>4058.5</v>
      </c>
      <c r="F130" s="27">
        <f t="shared" si="15"/>
        <v>260.63761467889907</v>
      </c>
      <c r="G130" s="27">
        <f>$D130/'Occupancy Days by Month'!$B$14</f>
        <v>37.23394495412844</v>
      </c>
      <c r="H130" s="27">
        <f t="shared" si="16"/>
        <v>2047.8669724770641</v>
      </c>
    </row>
    <row r="131" spans="1:8" x14ac:dyDescent="0.45">
      <c r="A131" s="35"/>
      <c r="B131" s="12" t="s">
        <v>56</v>
      </c>
      <c r="C131" s="3" t="s">
        <v>55</v>
      </c>
      <c r="D131" s="27">
        <v>8117</v>
      </c>
      <c r="E131" s="30">
        <f t="shared" si="17"/>
        <v>4058.5</v>
      </c>
      <c r="F131" s="27">
        <f t="shared" si="15"/>
        <v>260.63761467889907</v>
      </c>
      <c r="G131" s="27">
        <f>$D131/'Occupancy Days by Month'!$B$14</f>
        <v>37.23394495412844</v>
      </c>
      <c r="H131" s="27">
        <f t="shared" si="16"/>
        <v>2047.8669724770641</v>
      </c>
    </row>
    <row r="132" spans="1:8" x14ac:dyDescent="0.45">
      <c r="A132" s="35"/>
      <c r="B132" s="12" t="s">
        <v>57</v>
      </c>
      <c r="C132" s="3" t="s">
        <v>55</v>
      </c>
      <c r="D132" s="27">
        <v>8117</v>
      </c>
      <c r="E132" s="30">
        <f t="shared" si="17"/>
        <v>4058.5</v>
      </c>
      <c r="F132" s="27">
        <f t="shared" si="15"/>
        <v>260.63761467889907</v>
      </c>
      <c r="G132" s="27">
        <f>$D132/'Occupancy Days by Month'!$B$14</f>
        <v>37.23394495412844</v>
      </c>
      <c r="H132" s="27">
        <f t="shared" si="16"/>
        <v>2047.8669724770641</v>
      </c>
    </row>
    <row r="133" spans="1:8" x14ac:dyDescent="0.45">
      <c r="A133" s="35"/>
      <c r="B133" s="12" t="s">
        <v>58</v>
      </c>
      <c r="C133" s="3" t="s">
        <v>55</v>
      </c>
      <c r="D133" s="27">
        <v>8117</v>
      </c>
      <c r="E133" s="30">
        <f t="shared" si="17"/>
        <v>4058.5</v>
      </c>
      <c r="F133" s="27">
        <f t="shared" si="15"/>
        <v>260.63761467889907</v>
      </c>
      <c r="G133" s="27">
        <f>$D133/'Occupancy Days by Month'!$B$14</f>
        <v>37.23394495412844</v>
      </c>
      <c r="H133" s="27">
        <f t="shared" si="16"/>
        <v>2047.8669724770641</v>
      </c>
    </row>
    <row r="134" spans="1:8" x14ac:dyDescent="0.45">
      <c r="A134" s="35"/>
      <c r="B134" s="12" t="s">
        <v>59</v>
      </c>
      <c r="C134" s="3" t="s">
        <v>60</v>
      </c>
      <c r="D134" s="27">
        <v>6050</v>
      </c>
      <c r="E134" s="30">
        <f t="shared" si="17"/>
        <v>3025</v>
      </c>
      <c r="F134" s="27">
        <f t="shared" si="15"/>
        <v>194.26605504587155</v>
      </c>
      <c r="G134" s="27">
        <f>$D134/'Occupancy Days by Month'!$B$14</f>
        <v>27.75229357798165</v>
      </c>
      <c r="H134" s="27">
        <f t="shared" si="16"/>
        <v>1526.3761467889908</v>
      </c>
    </row>
    <row r="135" spans="1:8" x14ac:dyDescent="0.45">
      <c r="A135" s="35"/>
      <c r="B135" s="12" t="s">
        <v>61</v>
      </c>
      <c r="C135" s="3" t="s">
        <v>62</v>
      </c>
      <c r="D135" s="27">
        <v>6899</v>
      </c>
      <c r="E135" s="30">
        <f t="shared" si="17"/>
        <v>3449.5</v>
      </c>
      <c r="F135" s="27">
        <f t="shared" si="15"/>
        <v>221.52752293577981</v>
      </c>
      <c r="G135" s="27">
        <f>$D135/'Occupancy Days by Month'!$B$14</f>
        <v>31.646788990825687</v>
      </c>
      <c r="H135" s="27">
        <f t="shared" si="16"/>
        <v>1740.5733944954127</v>
      </c>
    </row>
    <row r="136" spans="1:8" hidden="1" x14ac:dyDescent="0.45">
      <c r="A136" s="35"/>
      <c r="B136" s="12" t="s">
        <v>63</v>
      </c>
      <c r="C136" s="12"/>
      <c r="D136" s="12"/>
      <c r="E136" s="12"/>
      <c r="F136" s="12"/>
      <c r="G136" s="12"/>
      <c r="H136" s="12"/>
    </row>
    <row r="137" spans="1:8" hidden="1" x14ac:dyDescent="0.45">
      <c r="A137" s="35"/>
      <c r="B137" s="12" t="s">
        <v>64</v>
      </c>
      <c r="C137" s="12"/>
      <c r="D137" s="12"/>
      <c r="E137" s="12"/>
      <c r="F137" s="12"/>
      <c r="G137" s="12"/>
      <c r="H137" s="12"/>
    </row>
    <row r="138" spans="1:8" hidden="1" x14ac:dyDescent="0.45">
      <c r="A138" s="35"/>
      <c r="B138" s="12" t="s">
        <v>65</v>
      </c>
      <c r="C138" s="12"/>
      <c r="D138" s="12"/>
      <c r="E138" s="12"/>
      <c r="F138" s="12"/>
      <c r="G138" s="12"/>
      <c r="H138" s="12"/>
    </row>
    <row r="139" spans="1:8" hidden="1" x14ac:dyDescent="0.45">
      <c r="A139" s="35"/>
      <c r="B139" s="12" t="s">
        <v>66</v>
      </c>
      <c r="C139" s="12"/>
      <c r="D139" s="12"/>
      <c r="E139" s="12"/>
      <c r="F139" s="12"/>
      <c r="G139" s="12"/>
      <c r="H139" s="12"/>
    </row>
    <row r="140" spans="1:8" hidden="1" x14ac:dyDescent="0.45">
      <c r="A140" s="35"/>
      <c r="B140" s="12" t="s">
        <v>67</v>
      </c>
      <c r="C140" s="12"/>
      <c r="D140" s="12"/>
      <c r="E140" s="12"/>
      <c r="F140" s="12"/>
      <c r="G140" s="12"/>
      <c r="H140" s="12"/>
    </row>
    <row r="141" spans="1:8" hidden="1" x14ac:dyDescent="0.45">
      <c r="A141" s="35"/>
      <c r="B141" s="2" t="s">
        <v>4</v>
      </c>
      <c r="C141" s="2"/>
      <c r="D141" s="2"/>
      <c r="E141" s="2"/>
      <c r="F141" s="2"/>
      <c r="G141" s="2"/>
      <c r="H141" s="2"/>
    </row>
    <row r="142" spans="1:8" x14ac:dyDescent="0.45">
      <c r="A142" s="35" t="s">
        <v>4</v>
      </c>
      <c r="B142" s="11" t="s">
        <v>37</v>
      </c>
      <c r="C142" s="3" t="s">
        <v>38</v>
      </c>
      <c r="D142" s="27">
        <v>8521</v>
      </c>
      <c r="E142" s="30">
        <f>$D142/2</f>
        <v>4260.5</v>
      </c>
      <c r="F142" s="27">
        <f t="shared" ref="F142:F158" si="18">$G142*7</f>
        <v>273.61009174311926</v>
      </c>
      <c r="G142" s="27">
        <f>$D142/'Occupancy Days by Month'!$B$14</f>
        <v>39.087155963302749</v>
      </c>
      <c r="H142" s="27">
        <f t="shared" ref="H142:H158" si="19">$G142*$E$166</f>
        <v>2149.7935779816512</v>
      </c>
    </row>
    <row r="143" spans="1:8" x14ac:dyDescent="0.45">
      <c r="A143" s="35"/>
      <c r="B143" s="12" t="s">
        <v>39</v>
      </c>
      <c r="C143" s="3" t="s">
        <v>38</v>
      </c>
      <c r="D143" s="27">
        <v>8521</v>
      </c>
      <c r="E143" s="30">
        <f>$D143/2</f>
        <v>4260.5</v>
      </c>
      <c r="F143" s="27">
        <f t="shared" si="18"/>
        <v>273.61009174311926</v>
      </c>
      <c r="G143" s="27">
        <f>$D143/'Occupancy Days by Month'!$B$14</f>
        <v>39.087155963302749</v>
      </c>
      <c r="H143" s="27">
        <f t="shared" si="19"/>
        <v>2149.7935779816512</v>
      </c>
    </row>
    <row r="144" spans="1:8" x14ac:dyDescent="0.45">
      <c r="A144" s="35"/>
      <c r="B144" s="12" t="s">
        <v>40</v>
      </c>
      <c r="C144" s="3" t="s">
        <v>38</v>
      </c>
      <c r="D144" s="27">
        <v>8521</v>
      </c>
      <c r="E144" s="30">
        <f>$D144/2</f>
        <v>4260.5</v>
      </c>
      <c r="F144" s="27">
        <f t="shared" si="18"/>
        <v>273.61009174311926</v>
      </c>
      <c r="G144" s="27">
        <f>$D144/'Occupancy Days by Month'!$B$14</f>
        <v>39.087155963302749</v>
      </c>
      <c r="H144" s="27">
        <f t="shared" si="19"/>
        <v>2149.7935779816512</v>
      </c>
    </row>
    <row r="145" spans="1:8" x14ac:dyDescent="0.45">
      <c r="A145" s="35"/>
      <c r="B145" s="12" t="s">
        <v>41</v>
      </c>
      <c r="C145" s="3" t="s">
        <v>38</v>
      </c>
      <c r="D145" s="27">
        <v>8521</v>
      </c>
      <c r="E145" s="30">
        <f>$D145/2</f>
        <v>4260.5</v>
      </c>
      <c r="F145" s="27">
        <f t="shared" si="18"/>
        <v>273.61009174311926</v>
      </c>
      <c r="G145" s="27">
        <f>$D145/'Occupancy Days by Month'!$B$14</f>
        <v>39.087155963302749</v>
      </c>
      <c r="H145" s="27">
        <f t="shared" si="19"/>
        <v>2149.7935779816512</v>
      </c>
    </row>
    <row r="146" spans="1:8" x14ac:dyDescent="0.45">
      <c r="A146" s="35"/>
      <c r="B146" s="12" t="s">
        <v>42</v>
      </c>
      <c r="C146" s="3" t="s">
        <v>43</v>
      </c>
      <c r="D146" s="27">
        <v>9118</v>
      </c>
      <c r="E146" s="30">
        <f t="shared" ref="E146:E158" si="20">$D146/2</f>
        <v>4559</v>
      </c>
      <c r="F146" s="27">
        <f t="shared" si="18"/>
        <v>292.77981651376149</v>
      </c>
      <c r="G146" s="27">
        <f>$D146/'Occupancy Days by Month'!$B$14</f>
        <v>41.825688073394495</v>
      </c>
      <c r="H146" s="27">
        <f t="shared" si="19"/>
        <v>2300.4128440366972</v>
      </c>
    </row>
    <row r="147" spans="1:8" x14ac:dyDescent="0.45">
      <c r="A147" s="35"/>
      <c r="B147" s="12" t="s">
        <v>44</v>
      </c>
      <c r="C147" s="3" t="s">
        <v>43</v>
      </c>
      <c r="D147" s="27">
        <v>9118</v>
      </c>
      <c r="E147" s="30">
        <f t="shared" si="20"/>
        <v>4559</v>
      </c>
      <c r="F147" s="27">
        <f t="shared" si="18"/>
        <v>292.77981651376149</v>
      </c>
      <c r="G147" s="27">
        <f>$D147/'Occupancy Days by Month'!$B$14</f>
        <v>41.825688073394495</v>
      </c>
      <c r="H147" s="27">
        <f t="shared" si="19"/>
        <v>2300.4128440366972</v>
      </c>
    </row>
    <row r="148" spans="1:8" x14ac:dyDescent="0.45">
      <c r="A148" s="35"/>
      <c r="B148" s="12" t="s">
        <v>45</v>
      </c>
      <c r="C148" s="3" t="s">
        <v>46</v>
      </c>
      <c r="D148" s="27">
        <v>7117</v>
      </c>
      <c r="E148" s="30">
        <f t="shared" si="20"/>
        <v>3558.5</v>
      </c>
      <c r="F148" s="27">
        <f t="shared" si="18"/>
        <v>228.52752293577984</v>
      </c>
      <c r="G148" s="27">
        <f>$D148/'Occupancy Days by Month'!$B$14</f>
        <v>32.646788990825691</v>
      </c>
      <c r="H148" s="27">
        <f t="shared" si="19"/>
        <v>1795.5733944954129</v>
      </c>
    </row>
    <row r="149" spans="1:8" x14ac:dyDescent="0.45">
      <c r="A149" s="35"/>
      <c r="B149" s="12" t="s">
        <v>47</v>
      </c>
      <c r="C149" s="3" t="s">
        <v>48</v>
      </c>
      <c r="D149" s="27">
        <v>8348</v>
      </c>
      <c r="E149" s="30">
        <f t="shared" si="20"/>
        <v>4174</v>
      </c>
      <c r="F149" s="27">
        <f t="shared" si="18"/>
        <v>268.05504587155963</v>
      </c>
      <c r="G149" s="27">
        <f>$D149/'Occupancy Days by Month'!$B$14</f>
        <v>38.293577981651374</v>
      </c>
      <c r="H149" s="27">
        <f t="shared" si="19"/>
        <v>2106.1467889908254</v>
      </c>
    </row>
    <row r="150" spans="1:8" x14ac:dyDescent="0.45">
      <c r="A150" s="35"/>
      <c r="B150" s="12" t="s">
        <v>49</v>
      </c>
      <c r="C150" s="3" t="s">
        <v>50</v>
      </c>
      <c r="D150" s="27">
        <v>9474</v>
      </c>
      <c r="E150" s="30">
        <f t="shared" si="20"/>
        <v>4737</v>
      </c>
      <c r="F150" s="27">
        <f t="shared" si="18"/>
        <v>304.21100917431193</v>
      </c>
      <c r="G150" s="27">
        <f>$D150/'Occupancy Days by Month'!$B$14</f>
        <v>43.458715596330272</v>
      </c>
      <c r="H150" s="27">
        <f t="shared" si="19"/>
        <v>2390.229357798165</v>
      </c>
    </row>
    <row r="151" spans="1:8" x14ac:dyDescent="0.45">
      <c r="A151" s="35"/>
      <c r="B151" s="12" t="s">
        <v>51</v>
      </c>
      <c r="C151" s="3" t="s">
        <v>50</v>
      </c>
      <c r="D151" s="27">
        <v>9474</v>
      </c>
      <c r="E151" s="30">
        <f t="shared" si="20"/>
        <v>4737</v>
      </c>
      <c r="F151" s="27">
        <f t="shared" si="18"/>
        <v>304.21100917431193</v>
      </c>
      <c r="G151" s="27">
        <f>$D151/'Occupancy Days by Month'!$B$14</f>
        <v>43.458715596330272</v>
      </c>
      <c r="H151" s="27">
        <f t="shared" si="19"/>
        <v>2390.229357798165</v>
      </c>
    </row>
    <row r="152" spans="1:8" x14ac:dyDescent="0.45">
      <c r="A152" s="35"/>
      <c r="B152" s="12" t="s">
        <v>52</v>
      </c>
      <c r="C152" s="3" t="s">
        <v>53</v>
      </c>
      <c r="D152" s="27">
        <v>8632</v>
      </c>
      <c r="E152" s="30">
        <f t="shared" si="20"/>
        <v>4316</v>
      </c>
      <c r="F152" s="27">
        <f t="shared" si="18"/>
        <v>277.17431192660547</v>
      </c>
      <c r="G152" s="27">
        <f>$D152/'Occupancy Days by Month'!$B$14</f>
        <v>39.596330275229356</v>
      </c>
      <c r="H152" s="27">
        <f t="shared" si="19"/>
        <v>2177.7981651376144</v>
      </c>
    </row>
    <row r="153" spans="1:8" x14ac:dyDescent="0.45">
      <c r="A153" s="35"/>
      <c r="B153" s="12" t="s">
        <v>54</v>
      </c>
      <c r="C153" s="3" t="s">
        <v>55</v>
      </c>
      <c r="D153" s="27">
        <v>8117</v>
      </c>
      <c r="E153" s="30">
        <f t="shared" si="20"/>
        <v>4058.5</v>
      </c>
      <c r="F153" s="27">
        <f t="shared" si="18"/>
        <v>260.63761467889907</v>
      </c>
      <c r="G153" s="27">
        <f>$D153/'Occupancy Days by Month'!$B$14</f>
        <v>37.23394495412844</v>
      </c>
      <c r="H153" s="27">
        <f t="shared" si="19"/>
        <v>2047.8669724770641</v>
      </c>
    </row>
    <row r="154" spans="1:8" x14ac:dyDescent="0.45">
      <c r="A154" s="35"/>
      <c r="B154" s="12" t="s">
        <v>56</v>
      </c>
      <c r="C154" s="3" t="s">
        <v>55</v>
      </c>
      <c r="D154" s="27">
        <v>8117</v>
      </c>
      <c r="E154" s="30">
        <f t="shared" si="20"/>
        <v>4058.5</v>
      </c>
      <c r="F154" s="27">
        <f t="shared" si="18"/>
        <v>260.63761467889907</v>
      </c>
      <c r="G154" s="27">
        <f>$D154/'Occupancy Days by Month'!$B$14</f>
        <v>37.23394495412844</v>
      </c>
      <c r="H154" s="27">
        <f t="shared" si="19"/>
        <v>2047.8669724770641</v>
      </c>
    </row>
    <row r="155" spans="1:8" x14ac:dyDescent="0.45">
      <c r="A155" s="35"/>
      <c r="B155" s="12" t="s">
        <v>57</v>
      </c>
      <c r="C155" s="3" t="s">
        <v>55</v>
      </c>
      <c r="D155" s="27">
        <v>8117</v>
      </c>
      <c r="E155" s="30">
        <f t="shared" si="20"/>
        <v>4058.5</v>
      </c>
      <c r="F155" s="27">
        <f t="shared" si="18"/>
        <v>260.63761467889907</v>
      </c>
      <c r="G155" s="27">
        <f>$D155/'Occupancy Days by Month'!$B$14</f>
        <v>37.23394495412844</v>
      </c>
      <c r="H155" s="27">
        <f t="shared" si="19"/>
        <v>2047.8669724770641</v>
      </c>
    </row>
    <row r="156" spans="1:8" x14ac:dyDescent="0.45">
      <c r="A156" s="35"/>
      <c r="B156" s="12" t="s">
        <v>58</v>
      </c>
      <c r="C156" s="3" t="s">
        <v>55</v>
      </c>
      <c r="D156" s="27">
        <v>8117</v>
      </c>
      <c r="E156" s="30">
        <f t="shared" si="20"/>
        <v>4058.5</v>
      </c>
      <c r="F156" s="27">
        <f t="shared" si="18"/>
        <v>260.63761467889907</v>
      </c>
      <c r="G156" s="27">
        <f>$D156/'Occupancy Days by Month'!$B$14</f>
        <v>37.23394495412844</v>
      </c>
      <c r="H156" s="27">
        <f t="shared" si="19"/>
        <v>2047.8669724770641</v>
      </c>
    </row>
    <row r="157" spans="1:8" x14ac:dyDescent="0.45">
      <c r="A157" s="35"/>
      <c r="B157" s="12" t="s">
        <v>59</v>
      </c>
      <c r="C157" s="3" t="s">
        <v>60</v>
      </c>
      <c r="D157" s="27">
        <v>6050</v>
      </c>
      <c r="E157" s="30">
        <f t="shared" si="20"/>
        <v>3025</v>
      </c>
      <c r="F157" s="27">
        <f t="shared" si="18"/>
        <v>194.26605504587155</v>
      </c>
      <c r="G157" s="27">
        <f>$D157/'Occupancy Days by Month'!$B$14</f>
        <v>27.75229357798165</v>
      </c>
      <c r="H157" s="27">
        <f t="shared" si="19"/>
        <v>1526.3761467889908</v>
      </c>
    </row>
    <row r="158" spans="1:8" x14ac:dyDescent="0.45">
      <c r="A158" s="35"/>
      <c r="B158" s="12" t="s">
        <v>61</v>
      </c>
      <c r="C158" s="3" t="s">
        <v>62</v>
      </c>
      <c r="D158" s="27">
        <v>6899</v>
      </c>
      <c r="E158" s="30">
        <f t="shared" si="20"/>
        <v>3449.5</v>
      </c>
      <c r="F158" s="27">
        <f t="shared" si="18"/>
        <v>221.52752293577981</v>
      </c>
      <c r="G158" s="27">
        <f>$D158/'Occupancy Days by Month'!$B$14</f>
        <v>31.646788990825687</v>
      </c>
      <c r="H158" s="27">
        <f t="shared" si="19"/>
        <v>1740.5733944954127</v>
      </c>
    </row>
    <row r="159" spans="1:8" hidden="1" x14ac:dyDescent="0.45">
      <c r="A159" s="35"/>
      <c r="B159" s="12" t="s">
        <v>63</v>
      </c>
      <c r="C159" s="12"/>
      <c r="D159" s="12"/>
      <c r="E159" s="12"/>
      <c r="F159" s="12"/>
      <c r="G159" s="12"/>
      <c r="H159" s="12"/>
    </row>
    <row r="160" spans="1:8" hidden="1" x14ac:dyDescent="0.45">
      <c r="A160" s="35"/>
      <c r="B160" s="12" t="s">
        <v>64</v>
      </c>
      <c r="C160" s="12"/>
      <c r="D160" s="12"/>
      <c r="E160" s="12"/>
      <c r="F160" s="12"/>
      <c r="G160" s="12"/>
      <c r="H160" s="12"/>
    </row>
    <row r="161" spans="1:8" hidden="1" x14ac:dyDescent="0.45">
      <c r="A161" s="35"/>
      <c r="B161" s="12" t="s">
        <v>65</v>
      </c>
      <c r="C161" s="12"/>
      <c r="D161" s="12"/>
      <c r="E161" s="12"/>
      <c r="F161" s="12"/>
      <c r="G161" s="12"/>
      <c r="H161" s="12"/>
    </row>
    <row r="162" spans="1:8" hidden="1" x14ac:dyDescent="0.45">
      <c r="A162" s="35"/>
      <c r="B162" s="12" t="s">
        <v>66</v>
      </c>
      <c r="C162" s="12"/>
      <c r="D162" s="12"/>
      <c r="E162" s="12"/>
      <c r="F162" s="12"/>
      <c r="G162" s="12"/>
      <c r="H162" s="12"/>
    </row>
    <row r="163" spans="1:8" hidden="1" x14ac:dyDescent="0.45">
      <c r="A163" s="35"/>
      <c r="B163" s="12" t="s">
        <v>67</v>
      </c>
      <c r="C163" s="12"/>
      <c r="D163" s="12"/>
      <c r="E163" s="12"/>
      <c r="F163" s="12"/>
      <c r="G163" s="12"/>
      <c r="H163" s="12"/>
    </row>
    <row r="164" spans="1:8" hidden="1" x14ac:dyDescent="0.45">
      <c r="A164" s="35"/>
      <c r="B164" s="2" t="s">
        <v>4</v>
      </c>
      <c r="C164" s="2"/>
      <c r="D164" s="2"/>
      <c r="E164" s="2"/>
      <c r="F164" s="2"/>
      <c r="G164" s="2"/>
      <c r="H164" s="2"/>
    </row>
    <row r="166" spans="1:8" x14ac:dyDescent="0.45">
      <c r="B166" s="36" t="s">
        <v>122</v>
      </c>
      <c r="C166" s="36"/>
      <c r="D166" s="36"/>
      <c r="E166" s="34">
        <v>55</v>
      </c>
      <c r="F166" s="32"/>
      <c r="G166" s="32"/>
      <c r="H166" s="5"/>
    </row>
    <row r="167" spans="1:8" x14ac:dyDescent="0.45">
      <c r="B167" s="36" t="s">
        <v>30</v>
      </c>
      <c r="C167" s="36"/>
      <c r="D167" s="36"/>
      <c r="E167" s="29">
        <v>8</v>
      </c>
    </row>
  </sheetData>
  <sheetProtection algorithmName="SHA-512" hashValue="RRhhHMTXfd6JnZNuRPoekqDkoJZWO+l+c+IRdihZ1Ej9UAg4WGKmFW/SWKC5v2PFYQA/eEeDY7Ok/nQuaMUn3A==" saltValue="92meQsChaDxQNTGPHTBGZA==" spinCount="100000" sheet="1" objects="1" scenarios="1"/>
  <autoFilter ref="B3:H164">
    <filterColumn colId="2">
      <customFilters>
        <customFilter operator="notEqual" val=" "/>
      </customFilters>
    </filterColumn>
  </autoFilter>
  <mergeCells count="10">
    <mergeCell ref="A119:A141"/>
    <mergeCell ref="A142:A164"/>
    <mergeCell ref="B166:D166"/>
    <mergeCell ref="B167:D167"/>
    <mergeCell ref="B2:H2"/>
    <mergeCell ref="A4:A26"/>
    <mergeCell ref="A27:A49"/>
    <mergeCell ref="A50:A72"/>
    <mergeCell ref="A73:A95"/>
    <mergeCell ref="A96:A1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2" sqref="G2"/>
    </sheetView>
  </sheetViews>
  <sheetFormatPr defaultRowHeight="24" customHeight="1" x14ac:dyDescent="0.45"/>
  <cols>
    <col min="1" max="1" width="10.59765625" bestFit="1" customWidth="1"/>
    <col min="2" max="2" width="12.73046875" bestFit="1" customWidth="1"/>
    <col min="3" max="3" width="15.3984375" customWidth="1"/>
    <col min="4" max="4" width="15.73046875" bestFit="1" customWidth="1"/>
    <col min="5" max="6" width="12.73046875" customWidth="1"/>
    <col min="7" max="7" width="15.1328125" bestFit="1" customWidth="1"/>
  </cols>
  <sheetData>
    <row r="1" spans="1:7" s="9" customFormat="1" ht="30" customHeight="1" x14ac:dyDescent="0.45">
      <c r="A1" s="19" t="s">
        <v>0</v>
      </c>
      <c r="B1" s="19" t="s">
        <v>1</v>
      </c>
      <c r="C1" s="19" t="s">
        <v>29</v>
      </c>
      <c r="D1" s="19" t="s">
        <v>94</v>
      </c>
      <c r="E1" s="19" t="s">
        <v>27</v>
      </c>
      <c r="F1" s="19" t="s">
        <v>28</v>
      </c>
      <c r="G1" s="19" t="s">
        <v>124</v>
      </c>
    </row>
    <row r="2" spans="1:7" ht="24" customHeight="1" x14ac:dyDescent="0.45">
      <c r="A2" s="1" t="s">
        <v>17</v>
      </c>
      <c r="B2" s="1" t="s">
        <v>13</v>
      </c>
      <c r="C2" s="6">
        <v>11964</v>
      </c>
      <c r="D2" s="6">
        <f>C2/2</f>
        <v>5982</v>
      </c>
      <c r="E2" s="6">
        <f>$F2*7</f>
        <v>285.82935153583617</v>
      </c>
      <c r="F2" s="6">
        <f>$C2/$E$7</f>
        <v>40.832764505119457</v>
      </c>
      <c r="G2" s="6">
        <f>$F2*$E$9</f>
        <v>5308.2593856655294</v>
      </c>
    </row>
    <row r="3" spans="1:7" ht="24" customHeight="1" x14ac:dyDescent="0.45">
      <c r="A3" s="1" t="s">
        <v>18</v>
      </c>
      <c r="B3" s="1" t="s">
        <v>14</v>
      </c>
      <c r="C3" s="6">
        <v>12558</v>
      </c>
      <c r="D3" s="6">
        <f>C3/2</f>
        <v>6279</v>
      </c>
      <c r="E3" s="6">
        <f t="shared" ref="E3:E5" si="0">$F3*7</f>
        <v>300.02047781569962</v>
      </c>
      <c r="F3" s="6">
        <f>$C3/$E$7</f>
        <v>42.860068259385663</v>
      </c>
      <c r="G3" s="6">
        <f>$F3*$E$9</f>
        <v>5571.808873720136</v>
      </c>
    </row>
    <row r="4" spans="1:7" ht="24" customHeight="1" x14ac:dyDescent="0.45">
      <c r="A4" s="1" t="s">
        <v>20</v>
      </c>
      <c r="B4" s="1" t="s">
        <v>15</v>
      </c>
      <c r="C4" s="6">
        <v>10605</v>
      </c>
      <c r="D4" s="6">
        <f>C4/2</f>
        <v>5302.5</v>
      </c>
      <c r="E4" s="6">
        <f t="shared" si="0"/>
        <v>253.36177474402729</v>
      </c>
      <c r="F4" s="6">
        <f>$C4/$E$7</f>
        <v>36.194539249146757</v>
      </c>
      <c r="G4" s="6">
        <f>$F4*$E$9</f>
        <v>4705.2901023890781</v>
      </c>
    </row>
    <row r="5" spans="1:7" ht="24" customHeight="1" x14ac:dyDescent="0.45">
      <c r="A5" s="1" t="s">
        <v>19</v>
      </c>
      <c r="B5" s="1" t="s">
        <v>16</v>
      </c>
      <c r="C5" s="6">
        <v>8590</v>
      </c>
      <c r="D5" s="6">
        <f>C5/2</f>
        <v>4295</v>
      </c>
      <c r="E5" s="6">
        <f t="shared" si="0"/>
        <v>275.82568807339453</v>
      </c>
      <c r="F5" s="6">
        <f>$C5/$D$7</f>
        <v>39.403669724770644</v>
      </c>
      <c r="G5" s="6">
        <f>F5*D9</f>
        <v>2167.2018348623856</v>
      </c>
    </row>
    <row r="6" spans="1:7" s="7" customFormat="1" ht="24" customHeight="1" x14ac:dyDescent="0.45">
      <c r="A6" s="14"/>
      <c r="B6" s="14"/>
      <c r="C6" s="14"/>
      <c r="D6" s="14" t="s">
        <v>91</v>
      </c>
      <c r="E6" s="14" t="s">
        <v>90</v>
      </c>
      <c r="F6" s="16"/>
      <c r="G6" s="16"/>
    </row>
    <row r="7" spans="1:7" ht="24" customHeight="1" x14ac:dyDescent="0.45">
      <c r="A7" s="43" t="s">
        <v>123</v>
      </c>
      <c r="B7" s="43"/>
      <c r="C7" s="43"/>
      <c r="D7">
        <f>'Occupancy Days by Month'!B14</f>
        <v>218</v>
      </c>
      <c r="E7" s="5">
        <f>'Occupancy Days by Month'!C14</f>
        <v>293</v>
      </c>
    </row>
    <row r="8" spans="1:7" ht="24" customHeight="1" x14ac:dyDescent="0.45">
      <c r="A8" s="44" t="s">
        <v>92</v>
      </c>
      <c r="B8" s="44"/>
      <c r="C8" s="44"/>
      <c r="D8" s="13">
        <f>D7/7</f>
        <v>31.142857142857142</v>
      </c>
      <c r="E8" s="10">
        <f>E7/7</f>
        <v>41.857142857142854</v>
      </c>
    </row>
    <row r="9" spans="1:7" ht="24" customHeight="1" x14ac:dyDescent="0.45">
      <c r="A9" s="44" t="s">
        <v>31</v>
      </c>
      <c r="B9" s="44"/>
      <c r="C9" s="44"/>
      <c r="D9" s="34">
        <v>55</v>
      </c>
      <c r="E9" s="22">
        <v>130</v>
      </c>
    </row>
    <row r="10" spans="1:7" ht="24" customHeight="1" x14ac:dyDescent="0.45">
      <c r="A10" s="44" t="s">
        <v>30</v>
      </c>
      <c r="B10" s="44"/>
      <c r="C10" s="44"/>
      <c r="D10">
        <v>8</v>
      </c>
      <c r="E10" s="10">
        <f>E9/7</f>
        <v>18.571428571428573</v>
      </c>
    </row>
    <row r="12" spans="1:7" ht="24" customHeight="1" x14ac:dyDescent="0.45">
      <c r="A12" s="41" t="s">
        <v>120</v>
      </c>
      <c r="B12" s="41"/>
      <c r="C12" s="41"/>
      <c r="D12" s="41"/>
      <c r="E12" s="41"/>
      <c r="F12" s="41"/>
      <c r="G12" s="41"/>
    </row>
    <row r="13" spans="1:7" ht="24" customHeight="1" x14ac:dyDescent="0.45">
      <c r="A13" s="41" t="s">
        <v>121</v>
      </c>
      <c r="B13" s="41"/>
      <c r="C13" s="41"/>
      <c r="D13" s="41"/>
      <c r="E13" s="41"/>
      <c r="F13" s="41"/>
      <c r="G13" s="41"/>
    </row>
  </sheetData>
  <sheetProtection algorithmName="SHA-512" hashValue="8oiIa1DjSA2dOKH8SNVfPrXREHE5nhNG9H3XAzKG7pv+ihlgVPeVTP9AArNRjpnnwVw+dm8ZIMMSkSbHBALbFA==" saltValue="nZcdLO7kt9cd79BYJBr8XQ==" spinCount="100000" sheet="1" objects="1" scenarios="1"/>
  <mergeCells count="6">
    <mergeCell ref="A12:G12"/>
    <mergeCell ref="A13:G13"/>
    <mergeCell ref="A8:C8"/>
    <mergeCell ref="A7:C7"/>
    <mergeCell ref="A10:C10"/>
    <mergeCell ref="A9:C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9" sqref="C19"/>
    </sheetView>
  </sheetViews>
  <sheetFormatPr defaultRowHeight="14.25" x14ac:dyDescent="0.45"/>
  <cols>
    <col min="1" max="1" width="10.86328125" bestFit="1" customWidth="1"/>
    <col min="2" max="3" width="10.73046875" customWidth="1"/>
    <col min="4" max="4" width="16.265625" bestFit="1" customWidth="1"/>
    <col min="5" max="5" width="12.73046875" customWidth="1"/>
  </cols>
  <sheetData>
    <row r="1" spans="1:5" s="25" customFormat="1" x14ac:dyDescent="0.45">
      <c r="B1" s="25" t="s">
        <v>32</v>
      </c>
      <c r="C1" s="25" t="s">
        <v>33</v>
      </c>
      <c r="D1" s="51" t="s">
        <v>118</v>
      </c>
      <c r="E1" s="51"/>
    </row>
    <row r="2" spans="1:5" x14ac:dyDescent="0.45">
      <c r="A2" t="s">
        <v>95</v>
      </c>
      <c r="B2">
        <v>10</v>
      </c>
      <c r="C2">
        <v>10</v>
      </c>
      <c r="D2" s="44" t="s">
        <v>119</v>
      </c>
      <c r="E2" s="44"/>
    </row>
    <row r="3" spans="1:5" x14ac:dyDescent="0.45">
      <c r="A3" t="s">
        <v>96</v>
      </c>
      <c r="B3">
        <v>30</v>
      </c>
      <c r="C3">
        <v>30</v>
      </c>
      <c r="D3" s="44" t="s">
        <v>107</v>
      </c>
      <c r="E3" s="44"/>
    </row>
    <row r="4" spans="1:5" x14ac:dyDescent="0.45">
      <c r="A4" t="s">
        <v>97</v>
      </c>
      <c r="B4">
        <v>31</v>
      </c>
      <c r="C4">
        <v>31</v>
      </c>
      <c r="D4" s="44" t="s">
        <v>108</v>
      </c>
      <c r="E4" s="44"/>
    </row>
    <row r="5" spans="1:5" x14ac:dyDescent="0.45">
      <c r="A5" t="s">
        <v>98</v>
      </c>
      <c r="B5">
        <f>30-4</f>
        <v>26</v>
      </c>
      <c r="C5">
        <f>30-4</f>
        <v>26</v>
      </c>
      <c r="D5" s="44" t="s">
        <v>109</v>
      </c>
      <c r="E5" s="44"/>
    </row>
    <row r="6" spans="1:5" x14ac:dyDescent="0.45">
      <c r="A6" t="s">
        <v>99</v>
      </c>
      <c r="B6">
        <v>16</v>
      </c>
      <c r="C6">
        <v>16</v>
      </c>
      <c r="D6" s="44" t="s">
        <v>110</v>
      </c>
      <c r="E6" s="44"/>
    </row>
    <row r="7" spans="1:5" x14ac:dyDescent="0.45">
      <c r="A7" t="s">
        <v>100</v>
      </c>
      <c r="B7">
        <v>6</v>
      </c>
      <c r="C7">
        <v>6</v>
      </c>
      <c r="D7" s="48" t="s">
        <v>111</v>
      </c>
      <c r="E7" s="48"/>
    </row>
    <row r="8" spans="1:5" x14ac:dyDescent="0.45">
      <c r="A8" t="s">
        <v>101</v>
      </c>
      <c r="B8">
        <v>29</v>
      </c>
      <c r="C8">
        <v>29</v>
      </c>
      <c r="D8" s="44" t="s">
        <v>112</v>
      </c>
      <c r="E8" s="44"/>
    </row>
    <row r="9" spans="1:5" x14ac:dyDescent="0.45">
      <c r="A9" t="s">
        <v>102</v>
      </c>
      <c r="B9">
        <v>23</v>
      </c>
      <c r="C9">
        <v>23</v>
      </c>
      <c r="D9" s="44" t="s">
        <v>113</v>
      </c>
      <c r="E9" s="44"/>
    </row>
    <row r="10" spans="1:5" x14ac:dyDescent="0.45">
      <c r="A10" t="s">
        <v>103</v>
      </c>
      <c r="B10">
        <v>30</v>
      </c>
      <c r="C10">
        <v>30</v>
      </c>
      <c r="D10" s="49" t="s">
        <v>114</v>
      </c>
      <c r="E10" s="49"/>
    </row>
    <row r="11" spans="1:5" x14ac:dyDescent="0.45">
      <c r="A11" t="s">
        <v>104</v>
      </c>
      <c r="B11">
        <v>17</v>
      </c>
      <c r="C11">
        <v>31</v>
      </c>
      <c r="D11" s="50" t="s">
        <v>117</v>
      </c>
      <c r="E11" s="50"/>
    </row>
    <row r="12" spans="1:5" x14ac:dyDescent="0.45">
      <c r="A12" t="s">
        <v>105</v>
      </c>
      <c r="B12">
        <v>0</v>
      </c>
      <c r="C12">
        <v>30</v>
      </c>
      <c r="D12" s="46" t="s">
        <v>115</v>
      </c>
      <c r="E12" s="46"/>
    </row>
    <row r="13" spans="1:5" x14ac:dyDescent="0.45">
      <c r="A13" t="s">
        <v>106</v>
      </c>
      <c r="B13">
        <v>0</v>
      </c>
      <c r="C13">
        <v>31</v>
      </c>
      <c r="D13" s="46" t="s">
        <v>116</v>
      </c>
      <c r="E13" s="46"/>
    </row>
    <row r="14" spans="1:5" s="9" customFormat="1" ht="14.65" thickBot="1" x14ac:dyDescent="0.5">
      <c r="A14" s="9" t="s">
        <v>4</v>
      </c>
      <c r="B14" s="26">
        <f>SUM(B2:B13)</f>
        <v>218</v>
      </c>
      <c r="C14" s="26">
        <f>SUM(C2:C13)</f>
        <v>293</v>
      </c>
      <c r="D14" s="47"/>
      <c r="E14" s="47"/>
    </row>
    <row r="15" spans="1:5" ht="14.65" thickTop="1" x14ac:dyDescent="0.45"/>
  </sheetData>
  <sheetProtection algorithmName="SHA-512" hashValue="C71O0paXRqv5O0npPWV/Bh2fI3lgcTcUgw1nN1ImEvCjnQjFReoZ+cyVeeFDvKG21eoZFngD9yzm/Js7fXGJWA==" saltValue="/1jcwwCLr4M0teQPHvy5jg==" spinCount="100000" sheet="1" objects="1" scenarios="1"/>
  <mergeCells count="14">
    <mergeCell ref="D6:E6"/>
    <mergeCell ref="D1:E1"/>
    <mergeCell ref="D2:E2"/>
    <mergeCell ref="D3:E3"/>
    <mergeCell ref="D4:E4"/>
    <mergeCell ref="D5:E5"/>
    <mergeCell ref="D13:E13"/>
    <mergeCell ref="D14:E14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11" sqref="C11"/>
    </sheetView>
  </sheetViews>
  <sheetFormatPr defaultRowHeight="14.25" x14ac:dyDescent="0.45"/>
  <cols>
    <col min="1" max="1" width="7.86328125" bestFit="1" customWidth="1"/>
    <col min="2" max="2" width="11" bestFit="1" customWidth="1"/>
  </cols>
  <sheetData>
    <row r="1" spans="1:2" ht="28.5" x14ac:dyDescent="0.45">
      <c r="A1" s="1" t="s">
        <v>2</v>
      </c>
      <c r="B1" s="6">
        <v>10135</v>
      </c>
    </row>
    <row r="2" spans="1:2" ht="42.75" x14ac:dyDescent="0.45">
      <c r="A2" s="1" t="s">
        <v>3</v>
      </c>
      <c r="B2" s="6">
        <v>9085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5" sqref="B45:D45"/>
    </sheetView>
  </sheetViews>
  <sheetFormatPr defaultRowHeight="14.25" x14ac:dyDescent="0.45"/>
  <cols>
    <col min="1" max="1" width="9.1328125" style="9"/>
    <col min="2" max="8" width="14.86328125" customWidth="1"/>
  </cols>
  <sheetData>
    <row r="1" spans="1:8" x14ac:dyDescent="0.45">
      <c r="B1" t="s">
        <v>34</v>
      </c>
    </row>
    <row r="2" spans="1:8" x14ac:dyDescent="0.45">
      <c r="B2" s="39" t="s">
        <v>73</v>
      </c>
      <c r="C2" s="40"/>
      <c r="D2" s="40"/>
      <c r="E2" s="40"/>
      <c r="F2" s="40"/>
      <c r="G2" s="40"/>
      <c r="H2" s="40"/>
    </row>
    <row r="3" spans="1:8" s="9" customFormat="1" ht="28.5" x14ac:dyDescent="0.45">
      <c r="B3" s="8" t="s">
        <v>0</v>
      </c>
      <c r="C3" s="8" t="s">
        <v>1</v>
      </c>
      <c r="D3" s="19" t="s">
        <v>29</v>
      </c>
      <c r="E3" s="19" t="s">
        <v>94</v>
      </c>
      <c r="F3" s="19" t="s">
        <v>27</v>
      </c>
      <c r="G3" s="19" t="s">
        <v>28</v>
      </c>
      <c r="H3" s="19" t="s">
        <v>124</v>
      </c>
    </row>
    <row r="4" spans="1:8" x14ac:dyDescent="0.45">
      <c r="A4" s="35" t="s">
        <v>74</v>
      </c>
      <c r="B4" s="12" t="s">
        <v>75</v>
      </c>
      <c r="C4" s="3" t="s">
        <v>38</v>
      </c>
      <c r="D4" s="27">
        <v>8521</v>
      </c>
      <c r="E4" s="30">
        <f>$D4/2</f>
        <v>4260.5</v>
      </c>
      <c r="F4" s="30">
        <f>$G4*7</f>
        <v>273.61009174311926</v>
      </c>
      <c r="G4" s="30">
        <f>$D4/'Occupancy Days by Month'!$B$14</f>
        <v>39.087155963302749</v>
      </c>
      <c r="H4" s="30">
        <f>$G4*$E$45</f>
        <v>2149.7935779816512</v>
      </c>
    </row>
    <row r="5" spans="1:8" x14ac:dyDescent="0.45">
      <c r="A5" s="35"/>
      <c r="B5" s="12" t="s">
        <v>76</v>
      </c>
      <c r="C5" s="3" t="s">
        <v>50</v>
      </c>
      <c r="D5" s="27">
        <v>9474</v>
      </c>
      <c r="E5" s="30">
        <f t="shared" ref="E5:E6" si="0">$D5/2</f>
        <v>4737</v>
      </c>
      <c r="F5" s="30">
        <f t="shared" ref="F5:F6" si="1">$G5*7</f>
        <v>304.21100917431193</v>
      </c>
      <c r="G5" s="30">
        <f>$D5/'Occupancy Days by Month'!$B$14</f>
        <v>43.458715596330272</v>
      </c>
      <c r="H5" s="30">
        <f t="shared" ref="H5:H6" si="2">$G5*$E$45</f>
        <v>2390.229357798165</v>
      </c>
    </row>
    <row r="6" spans="1:8" x14ac:dyDescent="0.45">
      <c r="A6" s="35"/>
      <c r="B6" s="12" t="s">
        <v>77</v>
      </c>
      <c r="C6" s="3" t="s">
        <v>62</v>
      </c>
      <c r="D6" s="27">
        <v>6899</v>
      </c>
      <c r="E6" s="30">
        <f t="shared" si="0"/>
        <v>3449.5</v>
      </c>
      <c r="F6" s="30">
        <f t="shared" si="1"/>
        <v>221.52752293577981</v>
      </c>
      <c r="G6" s="30">
        <f>$D6/'Occupancy Days by Month'!$B$14</f>
        <v>31.646788990825687</v>
      </c>
      <c r="H6" s="30">
        <f t="shared" si="2"/>
        <v>1740.5733944954127</v>
      </c>
    </row>
    <row r="7" spans="1:8" hidden="1" x14ac:dyDescent="0.45">
      <c r="A7" s="35"/>
      <c r="B7" s="12" t="s">
        <v>63</v>
      </c>
      <c r="C7" s="12"/>
      <c r="D7" s="12"/>
      <c r="E7" s="12"/>
      <c r="F7" s="12"/>
      <c r="G7" s="12"/>
      <c r="H7" s="12"/>
    </row>
    <row r="8" spans="1:8" hidden="1" x14ac:dyDescent="0.45">
      <c r="A8" s="35"/>
      <c r="B8" s="12" t="s">
        <v>64</v>
      </c>
      <c r="C8" s="12"/>
      <c r="D8" s="12"/>
      <c r="E8" s="12"/>
      <c r="F8" s="12"/>
      <c r="G8" s="12"/>
      <c r="H8" s="12"/>
    </row>
    <row r="9" spans="1:8" hidden="1" x14ac:dyDescent="0.45">
      <c r="A9" s="35"/>
      <c r="B9" s="11" t="s">
        <v>78</v>
      </c>
      <c r="C9" s="11"/>
      <c r="D9" s="11"/>
      <c r="E9" s="11"/>
      <c r="F9" s="11"/>
      <c r="G9" s="11"/>
      <c r="H9" s="11"/>
    </row>
    <row r="10" spans="1:8" hidden="1" x14ac:dyDescent="0.45">
      <c r="A10" s="35"/>
      <c r="B10" s="12" t="s">
        <v>67</v>
      </c>
      <c r="C10" s="12"/>
      <c r="D10" s="12"/>
      <c r="E10" s="12"/>
      <c r="F10" s="12"/>
      <c r="G10" s="12"/>
      <c r="H10" s="12"/>
    </row>
    <row r="11" spans="1:8" hidden="1" x14ac:dyDescent="0.45">
      <c r="A11" s="35"/>
      <c r="B11" s="2" t="s">
        <v>4</v>
      </c>
      <c r="C11" s="2"/>
      <c r="D11" s="2"/>
      <c r="E11" s="2"/>
      <c r="F11" s="2"/>
      <c r="G11" s="2"/>
      <c r="H11" s="2"/>
    </row>
    <row r="12" spans="1:8" x14ac:dyDescent="0.45">
      <c r="A12" s="35" t="s">
        <v>79</v>
      </c>
      <c r="B12" s="12" t="s">
        <v>75</v>
      </c>
      <c r="C12" s="3" t="s">
        <v>38</v>
      </c>
      <c r="D12" s="27">
        <v>8521</v>
      </c>
      <c r="E12" s="30">
        <f>$D12/2</f>
        <v>4260.5</v>
      </c>
      <c r="F12" s="30">
        <f t="shared" ref="F12:F14" si="3">$G12*7</f>
        <v>273.61009174311926</v>
      </c>
      <c r="G12" s="30">
        <f>$D12/'Occupancy Days by Month'!$B$14</f>
        <v>39.087155963302749</v>
      </c>
      <c r="H12" s="30">
        <f t="shared" ref="H12:H14" si="4">$G12*$E$45</f>
        <v>2149.7935779816512</v>
      </c>
    </row>
    <row r="13" spans="1:8" x14ac:dyDescent="0.45">
      <c r="A13" s="35"/>
      <c r="B13" s="12" t="s">
        <v>76</v>
      </c>
      <c r="C13" s="3" t="s">
        <v>50</v>
      </c>
      <c r="D13" s="27">
        <v>9474</v>
      </c>
      <c r="E13" s="30">
        <f t="shared" ref="E13:E14" si="5">$D13/2</f>
        <v>4737</v>
      </c>
      <c r="F13" s="30">
        <f t="shared" si="3"/>
        <v>304.21100917431193</v>
      </c>
      <c r="G13" s="30">
        <f>$D13/'Occupancy Days by Month'!$B$14</f>
        <v>43.458715596330272</v>
      </c>
      <c r="H13" s="30">
        <f t="shared" si="4"/>
        <v>2390.229357798165</v>
      </c>
    </row>
    <row r="14" spans="1:8" x14ac:dyDescent="0.45">
      <c r="A14" s="35"/>
      <c r="B14" s="12" t="s">
        <v>77</v>
      </c>
      <c r="C14" s="3" t="s">
        <v>62</v>
      </c>
      <c r="D14" s="27">
        <v>6899</v>
      </c>
      <c r="E14" s="30">
        <f t="shared" si="5"/>
        <v>3449.5</v>
      </c>
      <c r="F14" s="30">
        <f t="shared" si="3"/>
        <v>221.52752293577981</v>
      </c>
      <c r="G14" s="30">
        <f>$D14/'Occupancy Days by Month'!$B$14</f>
        <v>31.646788990825687</v>
      </c>
      <c r="H14" s="30">
        <f t="shared" si="4"/>
        <v>1740.5733944954127</v>
      </c>
    </row>
    <row r="15" spans="1:8" hidden="1" x14ac:dyDescent="0.45">
      <c r="A15" s="35"/>
      <c r="B15" s="12" t="s">
        <v>63</v>
      </c>
      <c r="C15" s="12"/>
      <c r="D15" s="12"/>
      <c r="E15" s="12"/>
      <c r="F15" s="12"/>
      <c r="G15" s="12"/>
      <c r="H15" s="12"/>
    </row>
    <row r="16" spans="1:8" hidden="1" x14ac:dyDescent="0.45">
      <c r="A16" s="35"/>
      <c r="B16" s="12" t="s">
        <v>64</v>
      </c>
      <c r="C16" s="12"/>
      <c r="D16" s="12"/>
      <c r="E16" s="12"/>
      <c r="F16" s="12"/>
      <c r="G16" s="12"/>
      <c r="H16" s="12"/>
    </row>
    <row r="17" spans="1:8" hidden="1" x14ac:dyDescent="0.45">
      <c r="A17" s="35"/>
      <c r="B17" s="11" t="s">
        <v>78</v>
      </c>
      <c r="C17" s="11"/>
      <c r="D17" s="11"/>
      <c r="E17" s="11"/>
      <c r="F17" s="11"/>
      <c r="G17" s="11"/>
      <c r="H17" s="11"/>
    </row>
    <row r="18" spans="1:8" hidden="1" x14ac:dyDescent="0.45">
      <c r="A18" s="35"/>
      <c r="B18" s="12" t="s">
        <v>67</v>
      </c>
      <c r="C18" s="12"/>
      <c r="D18" s="12"/>
      <c r="E18" s="12"/>
      <c r="F18" s="12"/>
      <c r="G18" s="12"/>
      <c r="H18" s="12"/>
    </row>
    <row r="19" spans="1:8" hidden="1" x14ac:dyDescent="0.45">
      <c r="A19" s="35"/>
      <c r="B19" s="2" t="s">
        <v>4</v>
      </c>
      <c r="C19" s="2"/>
      <c r="D19" s="2"/>
      <c r="E19" s="2"/>
      <c r="F19" s="2"/>
      <c r="G19" s="2"/>
      <c r="H19" s="2"/>
    </row>
    <row r="20" spans="1:8" x14ac:dyDescent="0.45">
      <c r="A20" s="35" t="s">
        <v>80</v>
      </c>
      <c r="B20" s="12" t="s">
        <v>75</v>
      </c>
      <c r="C20" s="3" t="s">
        <v>38</v>
      </c>
      <c r="D20" s="27">
        <v>8521</v>
      </c>
      <c r="E20" s="30">
        <f>$D20/2</f>
        <v>4260.5</v>
      </c>
      <c r="F20" s="30">
        <f t="shared" ref="F20:F22" si="6">$G20*7</f>
        <v>273.61009174311926</v>
      </c>
      <c r="G20" s="30">
        <f>$D20/'Occupancy Days by Month'!$B$14</f>
        <v>39.087155963302749</v>
      </c>
      <c r="H20" s="30">
        <f t="shared" ref="H20:H22" si="7">$G20*$E$45</f>
        <v>2149.7935779816512</v>
      </c>
    </row>
    <row r="21" spans="1:8" x14ac:dyDescent="0.45">
      <c r="A21" s="35"/>
      <c r="B21" s="12" t="s">
        <v>76</v>
      </c>
      <c r="C21" s="3" t="s">
        <v>50</v>
      </c>
      <c r="D21" s="27">
        <v>9474</v>
      </c>
      <c r="E21" s="30">
        <f t="shared" ref="E21:E22" si="8">$D21/2</f>
        <v>4737</v>
      </c>
      <c r="F21" s="30">
        <f t="shared" si="6"/>
        <v>304.21100917431193</v>
      </c>
      <c r="G21" s="30">
        <f>$D21/'Occupancy Days by Month'!$B$14</f>
        <v>43.458715596330272</v>
      </c>
      <c r="H21" s="30">
        <f t="shared" si="7"/>
        <v>2390.229357798165</v>
      </c>
    </row>
    <row r="22" spans="1:8" x14ac:dyDescent="0.45">
      <c r="A22" s="35"/>
      <c r="B22" s="12" t="s">
        <v>77</v>
      </c>
      <c r="C22" s="3" t="s">
        <v>62</v>
      </c>
      <c r="D22" s="27">
        <v>6899</v>
      </c>
      <c r="E22" s="30">
        <f t="shared" si="8"/>
        <v>3449.5</v>
      </c>
      <c r="F22" s="30">
        <f t="shared" si="6"/>
        <v>221.52752293577981</v>
      </c>
      <c r="G22" s="30">
        <f>$D22/'Occupancy Days by Month'!$B$14</f>
        <v>31.646788990825687</v>
      </c>
      <c r="H22" s="30">
        <f t="shared" si="7"/>
        <v>1740.5733944954127</v>
      </c>
    </row>
    <row r="23" spans="1:8" hidden="1" x14ac:dyDescent="0.45">
      <c r="A23" s="35"/>
      <c r="B23" s="12" t="s">
        <v>63</v>
      </c>
      <c r="C23" s="12"/>
      <c r="D23" s="12"/>
      <c r="E23" s="12"/>
      <c r="F23" s="12"/>
      <c r="G23" s="12"/>
      <c r="H23" s="12"/>
    </row>
    <row r="24" spans="1:8" hidden="1" x14ac:dyDescent="0.45">
      <c r="A24" s="35"/>
      <c r="B24" s="12" t="s">
        <v>64</v>
      </c>
      <c r="C24" s="12"/>
      <c r="D24" s="12"/>
      <c r="E24" s="12"/>
      <c r="F24" s="12"/>
      <c r="G24" s="12"/>
      <c r="H24" s="12"/>
    </row>
    <row r="25" spans="1:8" hidden="1" x14ac:dyDescent="0.45">
      <c r="A25" s="35"/>
      <c r="B25" s="11" t="s">
        <v>78</v>
      </c>
      <c r="C25" s="11"/>
      <c r="D25" s="11"/>
      <c r="E25" s="11"/>
      <c r="F25" s="11"/>
      <c r="G25" s="11"/>
      <c r="H25" s="11"/>
    </row>
    <row r="26" spans="1:8" hidden="1" x14ac:dyDescent="0.45">
      <c r="A26" s="35"/>
      <c r="B26" s="12" t="s">
        <v>67</v>
      </c>
      <c r="C26" s="12"/>
      <c r="D26" s="12"/>
      <c r="E26" s="12"/>
      <c r="F26" s="12"/>
      <c r="G26" s="12"/>
      <c r="H26" s="12"/>
    </row>
    <row r="27" spans="1:8" hidden="1" x14ac:dyDescent="0.45">
      <c r="A27" s="35"/>
      <c r="B27" s="2" t="s">
        <v>4</v>
      </c>
      <c r="C27" s="2"/>
      <c r="D27" s="2"/>
      <c r="E27" s="2"/>
      <c r="F27" s="2"/>
      <c r="G27" s="2"/>
      <c r="H27" s="2"/>
    </row>
    <row r="28" spans="1:8" x14ac:dyDescent="0.45">
      <c r="A28" s="35" t="s">
        <v>81</v>
      </c>
      <c r="B28" s="12" t="s">
        <v>75</v>
      </c>
      <c r="C28" s="3" t="s">
        <v>38</v>
      </c>
      <c r="D28" s="27">
        <v>8521</v>
      </c>
      <c r="E28" s="30">
        <f>$D28/2</f>
        <v>4260.5</v>
      </c>
      <c r="F28" s="30">
        <f t="shared" ref="F28:F30" si="9">$G28*7</f>
        <v>273.61009174311926</v>
      </c>
      <c r="G28" s="30">
        <f>$D28/'Occupancy Days by Month'!$B$14</f>
        <v>39.087155963302749</v>
      </c>
      <c r="H28" s="30">
        <f t="shared" ref="H28:H30" si="10">$G28*$E$45</f>
        <v>2149.7935779816512</v>
      </c>
    </row>
    <row r="29" spans="1:8" x14ac:dyDescent="0.45">
      <c r="A29" s="35"/>
      <c r="B29" s="12" t="s">
        <v>76</v>
      </c>
      <c r="C29" s="3" t="s">
        <v>50</v>
      </c>
      <c r="D29" s="27">
        <v>9474</v>
      </c>
      <c r="E29" s="30">
        <f t="shared" ref="E29:E30" si="11">$D29/2</f>
        <v>4737</v>
      </c>
      <c r="F29" s="30">
        <f t="shared" si="9"/>
        <v>304.21100917431193</v>
      </c>
      <c r="G29" s="30">
        <f>$D29/'Occupancy Days by Month'!$B$14</f>
        <v>43.458715596330272</v>
      </c>
      <c r="H29" s="30">
        <f t="shared" si="10"/>
        <v>2390.229357798165</v>
      </c>
    </row>
    <row r="30" spans="1:8" x14ac:dyDescent="0.45">
      <c r="A30" s="35"/>
      <c r="B30" s="12" t="s">
        <v>77</v>
      </c>
      <c r="C30" s="3" t="s">
        <v>62</v>
      </c>
      <c r="D30" s="27">
        <v>6899</v>
      </c>
      <c r="E30" s="30">
        <f t="shared" si="11"/>
        <v>3449.5</v>
      </c>
      <c r="F30" s="30">
        <f t="shared" si="9"/>
        <v>221.52752293577981</v>
      </c>
      <c r="G30" s="30">
        <f>$D30/'Occupancy Days by Month'!$B$14</f>
        <v>31.646788990825687</v>
      </c>
      <c r="H30" s="30">
        <f t="shared" si="10"/>
        <v>1740.5733944954127</v>
      </c>
    </row>
    <row r="31" spans="1:8" hidden="1" x14ac:dyDescent="0.45">
      <c r="A31" s="35"/>
      <c r="B31" s="12" t="s">
        <v>63</v>
      </c>
      <c r="C31" s="12"/>
      <c r="D31" s="12"/>
      <c r="E31" s="12"/>
      <c r="F31" s="12"/>
      <c r="G31" s="12"/>
      <c r="H31" s="12"/>
    </row>
    <row r="32" spans="1:8" hidden="1" x14ac:dyDescent="0.45">
      <c r="A32" s="35"/>
      <c r="B32" s="12" t="s">
        <v>64</v>
      </c>
      <c r="C32" s="12"/>
      <c r="D32" s="12"/>
      <c r="E32" s="12"/>
      <c r="F32" s="12"/>
      <c r="G32" s="12"/>
      <c r="H32" s="12"/>
    </row>
    <row r="33" spans="1:8" hidden="1" x14ac:dyDescent="0.45">
      <c r="A33" s="35"/>
      <c r="B33" s="11" t="s">
        <v>78</v>
      </c>
      <c r="C33" s="11"/>
      <c r="D33" s="11"/>
      <c r="E33" s="11"/>
      <c r="F33" s="11"/>
      <c r="G33" s="11"/>
      <c r="H33" s="11"/>
    </row>
    <row r="34" spans="1:8" hidden="1" x14ac:dyDescent="0.45">
      <c r="A34" s="35"/>
      <c r="B34" s="12" t="s">
        <v>67</v>
      </c>
      <c r="C34" s="12"/>
      <c r="D34" s="12"/>
      <c r="E34" s="12"/>
      <c r="F34" s="12"/>
      <c r="G34" s="12"/>
      <c r="H34" s="12"/>
    </row>
    <row r="35" spans="1:8" hidden="1" x14ac:dyDescent="0.45">
      <c r="A35" s="35"/>
      <c r="B35" s="2" t="s">
        <v>4</v>
      </c>
      <c r="C35" s="2"/>
      <c r="D35" s="2"/>
      <c r="E35" s="2"/>
      <c r="F35" s="2"/>
      <c r="G35" s="2"/>
      <c r="H35" s="2"/>
    </row>
    <row r="36" spans="1:8" x14ac:dyDescent="0.45">
      <c r="A36" s="35" t="s">
        <v>4</v>
      </c>
      <c r="B36" s="12" t="s">
        <v>75</v>
      </c>
      <c r="C36" s="3" t="s">
        <v>38</v>
      </c>
      <c r="D36" s="27">
        <v>8521</v>
      </c>
      <c r="E36" s="30">
        <f>$D36/2</f>
        <v>4260.5</v>
      </c>
      <c r="F36" s="30">
        <f t="shared" ref="F36:F38" si="12">$G36*7</f>
        <v>273.61009174311926</v>
      </c>
      <c r="G36" s="30">
        <f>$D36/'Occupancy Days by Month'!$B$14</f>
        <v>39.087155963302749</v>
      </c>
      <c r="H36" s="30">
        <f t="shared" ref="H36:H38" si="13">$G36*$E$45</f>
        <v>2149.7935779816512</v>
      </c>
    </row>
    <row r="37" spans="1:8" x14ac:dyDescent="0.45">
      <c r="A37" s="35"/>
      <c r="B37" s="12" t="s">
        <v>76</v>
      </c>
      <c r="C37" s="3" t="s">
        <v>50</v>
      </c>
      <c r="D37" s="27">
        <v>9474</v>
      </c>
      <c r="E37" s="30">
        <f t="shared" ref="E37:E38" si="14">$D37/2</f>
        <v>4737</v>
      </c>
      <c r="F37" s="30">
        <f t="shared" si="12"/>
        <v>304.21100917431193</v>
      </c>
      <c r="G37" s="30">
        <f>$D37/'Occupancy Days by Month'!$B$14</f>
        <v>43.458715596330272</v>
      </c>
      <c r="H37" s="30">
        <f t="shared" si="13"/>
        <v>2390.229357798165</v>
      </c>
    </row>
    <row r="38" spans="1:8" x14ac:dyDescent="0.45">
      <c r="A38" s="35"/>
      <c r="B38" s="12" t="s">
        <v>77</v>
      </c>
      <c r="C38" s="3" t="s">
        <v>62</v>
      </c>
      <c r="D38" s="27">
        <v>6899</v>
      </c>
      <c r="E38" s="30">
        <f t="shared" si="14"/>
        <v>3449.5</v>
      </c>
      <c r="F38" s="30">
        <f t="shared" si="12"/>
        <v>221.52752293577981</v>
      </c>
      <c r="G38" s="30">
        <f>$D38/'Occupancy Days by Month'!$B$14</f>
        <v>31.646788990825687</v>
      </c>
      <c r="H38" s="30">
        <f t="shared" si="13"/>
        <v>1740.5733944954127</v>
      </c>
    </row>
    <row r="39" spans="1:8" hidden="1" x14ac:dyDescent="0.45">
      <c r="A39" s="35"/>
      <c r="B39" s="12" t="s">
        <v>63</v>
      </c>
      <c r="C39" s="12"/>
      <c r="D39" s="12"/>
      <c r="E39" s="12"/>
      <c r="F39" s="12"/>
      <c r="G39" s="12"/>
      <c r="H39" s="12"/>
    </row>
    <row r="40" spans="1:8" hidden="1" x14ac:dyDescent="0.45">
      <c r="A40" s="35"/>
      <c r="B40" s="12" t="s">
        <v>64</v>
      </c>
      <c r="C40" s="12"/>
      <c r="D40" s="12"/>
      <c r="E40" s="12"/>
      <c r="F40" s="12"/>
      <c r="G40" s="12"/>
      <c r="H40" s="12"/>
    </row>
    <row r="41" spans="1:8" hidden="1" x14ac:dyDescent="0.45">
      <c r="A41" s="35"/>
      <c r="B41" s="11" t="s">
        <v>78</v>
      </c>
      <c r="C41" s="11"/>
      <c r="D41" s="11"/>
      <c r="E41" s="11"/>
      <c r="F41" s="11"/>
      <c r="G41" s="11"/>
      <c r="H41" s="11"/>
    </row>
    <row r="42" spans="1:8" hidden="1" x14ac:dyDescent="0.45">
      <c r="A42" s="35"/>
      <c r="B42" s="12" t="s">
        <v>67</v>
      </c>
      <c r="C42" s="12"/>
      <c r="D42" s="12"/>
      <c r="E42" s="12"/>
      <c r="F42" s="12"/>
      <c r="G42" s="12"/>
      <c r="H42" s="12"/>
    </row>
    <row r="43" spans="1:8" hidden="1" x14ac:dyDescent="0.45">
      <c r="A43" s="35"/>
      <c r="B43" s="2" t="s">
        <v>4</v>
      </c>
      <c r="C43" s="2"/>
      <c r="D43" s="2"/>
      <c r="E43" s="2"/>
      <c r="F43" s="2"/>
      <c r="G43" s="2"/>
      <c r="H43" s="2"/>
    </row>
    <row r="45" spans="1:8" ht="14.45" customHeight="1" x14ac:dyDescent="0.45">
      <c r="B45" s="36" t="s">
        <v>122</v>
      </c>
      <c r="C45" s="36"/>
      <c r="D45" s="36"/>
      <c r="E45" s="34">
        <v>55</v>
      </c>
      <c r="F45" s="32"/>
      <c r="G45" s="32"/>
      <c r="H45" s="5"/>
    </row>
    <row r="46" spans="1:8" x14ac:dyDescent="0.45">
      <c r="B46" s="36" t="s">
        <v>30</v>
      </c>
      <c r="C46" s="36"/>
      <c r="D46" s="36"/>
      <c r="E46" s="29">
        <v>8</v>
      </c>
    </row>
  </sheetData>
  <sheetProtection algorithmName="SHA-512" hashValue="ZwPtVUqdC7qWB9mdgWUaFH4zxeUiL0wWIsvp6hBnGgveAaMZB6F2uc3KWFdW6vYvGrLoNoA4t0dnxBEdYkI4YQ==" saltValue="PsS1DMBFoE2nonOyOdkgMA==" spinCount="100000" sheet="1" objects="1" scenarios="1"/>
  <autoFilter ref="B3:H43">
    <filterColumn colId="1">
      <customFilters>
        <customFilter operator="notEqual" val=" "/>
      </customFilters>
    </filterColumn>
  </autoFilter>
  <mergeCells count="8">
    <mergeCell ref="B45:D45"/>
    <mergeCell ref="B46:D46"/>
    <mergeCell ref="B2:H2"/>
    <mergeCell ref="A4:A11"/>
    <mergeCell ref="A12:A19"/>
    <mergeCell ref="A20:A27"/>
    <mergeCell ref="A28:A35"/>
    <mergeCell ref="A36:A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6"/>
  <sheetViews>
    <sheetView workbookViewId="0">
      <selection activeCell="D42" sqref="D42"/>
    </sheetView>
  </sheetViews>
  <sheetFormatPr defaultRowHeight="14.25" x14ac:dyDescent="0.45"/>
  <cols>
    <col min="1" max="1" width="9.1328125" style="9"/>
    <col min="2" max="8" width="16" customWidth="1"/>
  </cols>
  <sheetData>
    <row r="1" spans="1:8" x14ac:dyDescent="0.45">
      <c r="B1" t="s">
        <v>34</v>
      </c>
    </row>
    <row r="2" spans="1:8" s="9" customFormat="1" x14ac:dyDescent="0.45">
      <c r="B2" s="37" t="s">
        <v>82</v>
      </c>
      <c r="C2" s="38"/>
      <c r="D2" s="38"/>
      <c r="E2" s="38"/>
      <c r="F2" s="38"/>
      <c r="G2" s="38"/>
      <c r="H2" s="38"/>
    </row>
    <row r="3" spans="1:8" s="9" customFormat="1" ht="28.5" x14ac:dyDescent="0.45">
      <c r="B3" s="8" t="s">
        <v>0</v>
      </c>
      <c r="C3" s="8" t="s">
        <v>1</v>
      </c>
      <c r="D3" s="19" t="s">
        <v>29</v>
      </c>
      <c r="E3" s="19" t="s">
        <v>94</v>
      </c>
      <c r="F3" s="19" t="s">
        <v>27</v>
      </c>
      <c r="G3" s="19" t="s">
        <v>28</v>
      </c>
      <c r="H3" s="19" t="s">
        <v>124</v>
      </c>
    </row>
    <row r="4" spans="1:8" hidden="1" x14ac:dyDescent="0.45">
      <c r="A4" s="35" t="s">
        <v>83</v>
      </c>
      <c r="B4" s="12" t="s">
        <v>84</v>
      </c>
      <c r="C4" s="12"/>
      <c r="D4" s="12"/>
      <c r="E4" s="12"/>
      <c r="F4" s="12"/>
      <c r="G4" s="12"/>
      <c r="H4" s="12"/>
    </row>
    <row r="5" spans="1:8" x14ac:dyDescent="0.45">
      <c r="A5" s="35"/>
      <c r="B5" s="12" t="s">
        <v>85</v>
      </c>
      <c r="C5" s="3" t="s">
        <v>38</v>
      </c>
      <c r="D5" s="27">
        <v>8521</v>
      </c>
      <c r="E5" s="30">
        <f>$D5/2</f>
        <v>4260.5</v>
      </c>
      <c r="F5" s="30">
        <f>$G5*7</f>
        <v>273.61009174311926</v>
      </c>
      <c r="G5" s="30">
        <f>$D5/'Occupancy Days by Month'!$B$14</f>
        <v>39.087155963302749</v>
      </c>
      <c r="H5" s="30">
        <f>$G5*$E$35</f>
        <v>2149.7935779816512</v>
      </c>
    </row>
    <row r="6" spans="1:8" x14ac:dyDescent="0.45">
      <c r="A6" s="35"/>
      <c r="B6" s="12" t="s">
        <v>86</v>
      </c>
      <c r="C6" s="3" t="s">
        <v>38</v>
      </c>
      <c r="D6" s="27">
        <v>8521</v>
      </c>
      <c r="E6" s="30">
        <f t="shared" ref="E6:E8" si="0">$D6/2</f>
        <v>4260.5</v>
      </c>
      <c r="F6" s="30">
        <f t="shared" ref="F6:F8" si="1">$G6*7</f>
        <v>273.61009174311926</v>
      </c>
      <c r="G6" s="30">
        <f>$D6/'Occupancy Days by Month'!$B$14</f>
        <v>39.087155963302749</v>
      </c>
      <c r="H6" s="30">
        <f t="shared" ref="H6:H8" si="2">$G6*$E$35</f>
        <v>2149.7935779816512</v>
      </c>
    </row>
    <row r="7" spans="1:8" x14ac:dyDescent="0.45">
      <c r="A7" s="35"/>
      <c r="B7" s="12" t="s">
        <v>87</v>
      </c>
      <c r="C7" s="3" t="s">
        <v>50</v>
      </c>
      <c r="D7" s="27">
        <v>9474</v>
      </c>
      <c r="E7" s="30">
        <f t="shared" si="0"/>
        <v>4737</v>
      </c>
      <c r="F7" s="30">
        <f t="shared" si="1"/>
        <v>304.21100917431193</v>
      </c>
      <c r="G7" s="30">
        <f>$D7/'Occupancy Days by Month'!$B$14</f>
        <v>43.458715596330272</v>
      </c>
      <c r="H7" s="30">
        <f t="shared" si="2"/>
        <v>2390.229357798165</v>
      </c>
    </row>
    <row r="8" spans="1:8" x14ac:dyDescent="0.45">
      <c r="A8" s="35"/>
      <c r="B8" s="12" t="s">
        <v>88</v>
      </c>
      <c r="C8" s="3" t="s">
        <v>62</v>
      </c>
      <c r="D8" s="27">
        <v>6899</v>
      </c>
      <c r="E8" s="30">
        <f t="shared" si="0"/>
        <v>3449.5</v>
      </c>
      <c r="F8" s="30">
        <f t="shared" si="1"/>
        <v>221.52752293577981</v>
      </c>
      <c r="G8" s="30">
        <f>$D8/'Occupancy Days by Month'!$B$14</f>
        <v>31.646788990825687</v>
      </c>
      <c r="H8" s="30">
        <f t="shared" si="2"/>
        <v>1740.5733944954127</v>
      </c>
    </row>
    <row r="9" spans="1:8" hidden="1" x14ac:dyDescent="0.45">
      <c r="A9" s="35"/>
      <c r="B9" s="12" t="s">
        <v>64</v>
      </c>
      <c r="C9" s="12"/>
      <c r="D9" s="12"/>
      <c r="E9" s="12"/>
      <c r="F9" s="12"/>
      <c r="G9" s="12"/>
      <c r="H9" s="12"/>
    </row>
    <row r="10" spans="1:8" hidden="1" x14ac:dyDescent="0.45">
      <c r="A10" s="35"/>
      <c r="B10" s="12" t="s">
        <v>66</v>
      </c>
      <c r="C10" s="12"/>
      <c r="D10" s="12"/>
      <c r="E10" s="12"/>
      <c r="F10" s="12"/>
      <c r="G10" s="12"/>
      <c r="H10" s="12"/>
    </row>
    <row r="11" spans="1:8" hidden="1" x14ac:dyDescent="0.45">
      <c r="A11" s="35"/>
      <c r="B11" s="12" t="s">
        <v>78</v>
      </c>
      <c r="C11" s="12"/>
      <c r="D11" s="12"/>
      <c r="E11" s="12"/>
      <c r="F11" s="12"/>
      <c r="G11" s="12"/>
      <c r="H11" s="12"/>
    </row>
    <row r="12" spans="1:8" hidden="1" x14ac:dyDescent="0.45">
      <c r="A12" s="35"/>
      <c r="B12" s="12" t="s">
        <v>67</v>
      </c>
      <c r="C12" s="12"/>
      <c r="D12" s="12"/>
      <c r="E12" s="12"/>
      <c r="F12" s="12"/>
      <c r="G12" s="12"/>
      <c r="H12" s="12"/>
    </row>
    <row r="13" spans="1:8" hidden="1" x14ac:dyDescent="0.45">
      <c r="A13" s="35"/>
      <c r="B13" s="2" t="s">
        <v>4</v>
      </c>
      <c r="C13" s="2"/>
      <c r="D13" s="2"/>
      <c r="E13" s="2"/>
      <c r="F13" s="2"/>
      <c r="G13" s="2"/>
      <c r="H13" s="2"/>
    </row>
    <row r="14" spans="1:8" hidden="1" x14ac:dyDescent="0.45">
      <c r="A14" s="35" t="s">
        <v>89</v>
      </c>
      <c r="B14" s="12" t="s">
        <v>84</v>
      </c>
      <c r="C14" s="12"/>
      <c r="D14" s="12"/>
      <c r="E14" s="12"/>
      <c r="F14" s="12"/>
      <c r="G14" s="12"/>
      <c r="H14" s="12"/>
    </row>
    <row r="15" spans="1:8" x14ac:dyDescent="0.45">
      <c r="A15" s="35"/>
      <c r="B15" s="12" t="s">
        <v>85</v>
      </c>
      <c r="C15" s="3" t="s">
        <v>38</v>
      </c>
      <c r="D15" s="27">
        <v>8521</v>
      </c>
      <c r="E15" s="30">
        <f t="shared" ref="E15:E18" si="3">$D15/2</f>
        <v>4260.5</v>
      </c>
      <c r="F15" s="30">
        <f>$G15*7</f>
        <v>273.61009174311926</v>
      </c>
      <c r="G15" s="30">
        <f>$D15/'Occupancy Days by Month'!$B$14</f>
        <v>39.087155963302749</v>
      </c>
      <c r="H15" s="30">
        <f>$G15*$E$35</f>
        <v>2149.7935779816512</v>
      </c>
    </row>
    <row r="16" spans="1:8" x14ac:dyDescent="0.45">
      <c r="A16" s="35"/>
      <c r="B16" s="12" t="s">
        <v>86</v>
      </c>
      <c r="C16" s="3" t="s">
        <v>38</v>
      </c>
      <c r="D16" s="27">
        <v>8521</v>
      </c>
      <c r="E16" s="30">
        <f t="shared" si="3"/>
        <v>4260.5</v>
      </c>
      <c r="F16" s="30">
        <f t="shared" ref="F16:F18" si="4">$G16*7</f>
        <v>273.61009174311926</v>
      </c>
      <c r="G16" s="30">
        <f>$D16/'Occupancy Days by Month'!$B$14</f>
        <v>39.087155963302749</v>
      </c>
      <c r="H16" s="30">
        <f t="shared" ref="H16:H18" si="5">$G16*$E$35</f>
        <v>2149.7935779816512</v>
      </c>
    </row>
    <row r="17" spans="1:8" x14ac:dyDescent="0.45">
      <c r="A17" s="35"/>
      <c r="B17" s="12" t="s">
        <v>87</v>
      </c>
      <c r="C17" s="3" t="s">
        <v>50</v>
      </c>
      <c r="D17" s="27">
        <v>9474</v>
      </c>
      <c r="E17" s="30">
        <f t="shared" si="3"/>
        <v>4737</v>
      </c>
      <c r="F17" s="30">
        <f t="shared" si="4"/>
        <v>304.21100917431193</v>
      </c>
      <c r="G17" s="30">
        <f>$D17/'Occupancy Days by Month'!$B$14</f>
        <v>43.458715596330272</v>
      </c>
      <c r="H17" s="30">
        <f t="shared" si="5"/>
        <v>2390.229357798165</v>
      </c>
    </row>
    <row r="18" spans="1:8" x14ac:dyDescent="0.45">
      <c r="A18" s="35"/>
      <c r="B18" s="12" t="s">
        <v>88</v>
      </c>
      <c r="C18" s="3" t="s">
        <v>62</v>
      </c>
      <c r="D18" s="27">
        <v>6899</v>
      </c>
      <c r="E18" s="30">
        <f t="shared" si="3"/>
        <v>3449.5</v>
      </c>
      <c r="F18" s="30">
        <f t="shared" si="4"/>
        <v>221.52752293577981</v>
      </c>
      <c r="G18" s="30">
        <f>$D18/'Occupancy Days by Month'!$B$14</f>
        <v>31.646788990825687</v>
      </c>
      <c r="H18" s="30">
        <f t="shared" si="5"/>
        <v>1740.5733944954127</v>
      </c>
    </row>
    <row r="19" spans="1:8" hidden="1" x14ac:dyDescent="0.45">
      <c r="A19" s="35"/>
      <c r="B19" s="12" t="s">
        <v>64</v>
      </c>
      <c r="C19" s="12"/>
      <c r="D19" s="12"/>
      <c r="E19" s="12"/>
      <c r="F19" s="12"/>
      <c r="G19" s="12"/>
      <c r="H19" s="12"/>
    </row>
    <row r="20" spans="1:8" hidden="1" x14ac:dyDescent="0.45">
      <c r="A20" s="35"/>
      <c r="B20" s="12" t="s">
        <v>66</v>
      </c>
      <c r="C20" s="12"/>
      <c r="D20" s="12"/>
      <c r="E20" s="12"/>
      <c r="F20" s="12"/>
      <c r="G20" s="12"/>
      <c r="H20" s="12"/>
    </row>
    <row r="21" spans="1:8" hidden="1" x14ac:dyDescent="0.45">
      <c r="A21" s="35"/>
      <c r="B21" s="12" t="s">
        <v>78</v>
      </c>
      <c r="C21" s="12"/>
      <c r="D21" s="12"/>
      <c r="E21" s="12"/>
      <c r="F21" s="12"/>
      <c r="G21" s="12"/>
      <c r="H21" s="12"/>
    </row>
    <row r="22" spans="1:8" hidden="1" x14ac:dyDescent="0.45">
      <c r="A22" s="35"/>
      <c r="B22" s="12" t="s">
        <v>67</v>
      </c>
      <c r="C22" s="12"/>
      <c r="D22" s="12"/>
      <c r="E22" s="12"/>
      <c r="F22" s="12"/>
      <c r="G22" s="12"/>
      <c r="H22" s="12"/>
    </row>
    <row r="23" spans="1:8" hidden="1" x14ac:dyDescent="0.45">
      <c r="A23" s="35"/>
      <c r="B23" s="2" t="s">
        <v>4</v>
      </c>
      <c r="C23" s="2"/>
      <c r="D23" s="2"/>
      <c r="E23" s="2"/>
      <c r="F23" s="2"/>
      <c r="G23" s="2"/>
      <c r="H23" s="2"/>
    </row>
    <row r="24" spans="1:8" hidden="1" x14ac:dyDescent="0.45">
      <c r="A24" s="35" t="s">
        <v>4</v>
      </c>
      <c r="B24" s="12" t="s">
        <v>84</v>
      </c>
      <c r="C24" s="12"/>
      <c r="D24" s="12"/>
      <c r="E24" s="12"/>
      <c r="F24" s="12"/>
      <c r="G24" s="12"/>
      <c r="H24" s="12"/>
    </row>
    <row r="25" spans="1:8" x14ac:dyDescent="0.45">
      <c r="A25" s="35"/>
      <c r="B25" s="12" t="s">
        <v>85</v>
      </c>
      <c r="C25" s="3" t="s">
        <v>38</v>
      </c>
      <c r="D25" s="27">
        <v>8521</v>
      </c>
      <c r="E25" s="30">
        <f t="shared" ref="E25:E28" si="6">$D25/2</f>
        <v>4260.5</v>
      </c>
      <c r="F25" s="30">
        <f>$G25*7</f>
        <v>273.61009174311926</v>
      </c>
      <c r="G25" s="30">
        <f>$D25/'Occupancy Days by Month'!$B$14</f>
        <v>39.087155963302749</v>
      </c>
      <c r="H25" s="30">
        <f>$G25*$E$35</f>
        <v>2149.7935779816512</v>
      </c>
    </row>
    <row r="26" spans="1:8" x14ac:dyDescent="0.45">
      <c r="A26" s="35"/>
      <c r="B26" s="12" t="s">
        <v>86</v>
      </c>
      <c r="C26" s="3" t="s">
        <v>38</v>
      </c>
      <c r="D26" s="27">
        <v>8521</v>
      </c>
      <c r="E26" s="30">
        <f t="shared" si="6"/>
        <v>4260.5</v>
      </c>
      <c r="F26" s="30">
        <f t="shared" ref="F26:F28" si="7">$G26*7</f>
        <v>273.61009174311926</v>
      </c>
      <c r="G26" s="30">
        <f>$D26/'Occupancy Days by Month'!$B$14</f>
        <v>39.087155963302749</v>
      </c>
      <c r="H26" s="30">
        <f t="shared" ref="H26:H28" si="8">$G26*$E$35</f>
        <v>2149.7935779816512</v>
      </c>
    </row>
    <row r="27" spans="1:8" x14ac:dyDescent="0.45">
      <c r="A27" s="35"/>
      <c r="B27" s="12" t="s">
        <v>87</v>
      </c>
      <c r="C27" s="3" t="s">
        <v>50</v>
      </c>
      <c r="D27" s="27">
        <v>9474</v>
      </c>
      <c r="E27" s="30">
        <f t="shared" si="6"/>
        <v>4737</v>
      </c>
      <c r="F27" s="30">
        <f t="shared" si="7"/>
        <v>304.21100917431193</v>
      </c>
      <c r="G27" s="30">
        <f>$D27/'Occupancy Days by Month'!$B$14</f>
        <v>43.458715596330272</v>
      </c>
      <c r="H27" s="30">
        <f t="shared" si="8"/>
        <v>2390.229357798165</v>
      </c>
    </row>
    <row r="28" spans="1:8" x14ac:dyDescent="0.45">
      <c r="A28" s="35"/>
      <c r="B28" s="12" t="s">
        <v>88</v>
      </c>
      <c r="C28" s="3" t="s">
        <v>62</v>
      </c>
      <c r="D28" s="27">
        <v>6899</v>
      </c>
      <c r="E28" s="30">
        <f t="shared" si="6"/>
        <v>3449.5</v>
      </c>
      <c r="F28" s="30">
        <f t="shared" si="7"/>
        <v>221.52752293577981</v>
      </c>
      <c r="G28" s="30">
        <f>$D28/'Occupancy Days by Month'!$B$14</f>
        <v>31.646788990825687</v>
      </c>
      <c r="H28" s="30">
        <f t="shared" si="8"/>
        <v>1740.5733944954127</v>
      </c>
    </row>
    <row r="29" spans="1:8" hidden="1" x14ac:dyDescent="0.45">
      <c r="A29" s="35"/>
      <c r="B29" s="12" t="s">
        <v>64</v>
      </c>
      <c r="C29" s="12"/>
      <c r="D29" s="12"/>
      <c r="E29" s="12"/>
      <c r="F29" s="12"/>
      <c r="G29" s="12"/>
      <c r="H29" s="12"/>
    </row>
    <row r="30" spans="1:8" hidden="1" x14ac:dyDescent="0.45">
      <c r="A30" s="35"/>
      <c r="B30" s="12" t="s">
        <v>66</v>
      </c>
      <c r="C30" s="12"/>
      <c r="D30" s="12"/>
      <c r="E30" s="12"/>
      <c r="F30" s="12"/>
      <c r="G30" s="12"/>
      <c r="H30" s="12"/>
    </row>
    <row r="31" spans="1:8" hidden="1" x14ac:dyDescent="0.45">
      <c r="A31" s="35"/>
      <c r="B31" s="12" t="s">
        <v>78</v>
      </c>
      <c r="C31" s="12"/>
      <c r="D31" s="12"/>
      <c r="E31" s="12"/>
      <c r="F31" s="12"/>
      <c r="G31" s="12"/>
      <c r="H31" s="12"/>
    </row>
    <row r="32" spans="1:8" hidden="1" x14ac:dyDescent="0.45">
      <c r="A32" s="35"/>
      <c r="B32" s="12" t="s">
        <v>67</v>
      </c>
      <c r="C32" s="12"/>
      <c r="D32" s="12"/>
      <c r="E32" s="12"/>
      <c r="F32" s="12"/>
      <c r="G32" s="12"/>
      <c r="H32" s="12"/>
    </row>
    <row r="33" spans="1:8" hidden="1" x14ac:dyDescent="0.45">
      <c r="A33" s="35"/>
      <c r="B33" s="2" t="s">
        <v>4</v>
      </c>
      <c r="C33" s="2"/>
      <c r="D33" s="2"/>
      <c r="E33" s="2"/>
      <c r="F33" s="2"/>
      <c r="G33" s="2"/>
      <c r="H33" s="2"/>
    </row>
    <row r="35" spans="1:8" ht="14.45" customHeight="1" x14ac:dyDescent="0.45">
      <c r="B35" s="36" t="s">
        <v>122</v>
      </c>
      <c r="C35" s="36"/>
      <c r="D35" s="36"/>
      <c r="E35" s="34">
        <v>55</v>
      </c>
      <c r="F35" s="32"/>
      <c r="G35" s="32"/>
      <c r="H35" s="5"/>
    </row>
    <row r="36" spans="1:8" x14ac:dyDescent="0.45">
      <c r="B36" s="36" t="s">
        <v>30</v>
      </c>
      <c r="C36" s="36"/>
      <c r="D36" s="36"/>
      <c r="E36" s="29">
        <v>8</v>
      </c>
    </row>
  </sheetData>
  <sheetProtection algorithmName="SHA-512" hashValue="4KL9OA5cbuDNzvZ54WHw5LD3s9DW1LRTVWZeZg6QSCoW/Xr7C/Wq1ETbFKBGuSoppJzGh1izw/gH2ExQG258YA==" saltValue="tfSaKU+SEV78K+KEsI59Sw==" spinCount="100000" sheet="1" objects="1" scenarios="1"/>
  <autoFilter ref="B3:H33">
    <filterColumn colId="1">
      <customFilters>
        <customFilter operator="notEqual" val=" "/>
      </customFilters>
    </filterColumn>
  </autoFilter>
  <mergeCells count="6">
    <mergeCell ref="B36:D36"/>
    <mergeCell ref="B2:H2"/>
    <mergeCell ref="A4:A13"/>
    <mergeCell ref="A14:A23"/>
    <mergeCell ref="A24:A33"/>
    <mergeCell ref="B35:D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7" sqref="A7:C7"/>
    </sheetView>
  </sheetViews>
  <sheetFormatPr defaultRowHeight="24" customHeight="1" x14ac:dyDescent="0.45"/>
  <cols>
    <col min="1" max="7" width="17.73046875" style="21" customWidth="1"/>
  </cols>
  <sheetData>
    <row r="1" spans="1:7" s="9" customFormat="1" ht="30" customHeight="1" x14ac:dyDescent="0.45">
      <c r="A1" s="19" t="s">
        <v>0</v>
      </c>
      <c r="B1" s="19" t="s">
        <v>1</v>
      </c>
      <c r="C1" s="19" t="s">
        <v>29</v>
      </c>
      <c r="D1" s="19" t="s">
        <v>94</v>
      </c>
      <c r="E1" s="19" t="s">
        <v>27</v>
      </c>
      <c r="F1" s="19" t="s">
        <v>28</v>
      </c>
      <c r="G1" s="19" t="s">
        <v>124</v>
      </c>
    </row>
    <row r="2" spans="1:7" ht="24" customHeight="1" x14ac:dyDescent="0.45">
      <c r="A2" s="1" t="s">
        <v>24</v>
      </c>
      <c r="B2" s="1" t="s">
        <v>2</v>
      </c>
      <c r="C2" s="6">
        <v>10135</v>
      </c>
      <c r="D2" s="4">
        <f>C2/2</f>
        <v>5067.5</v>
      </c>
      <c r="E2" s="4">
        <f>F2*7</f>
        <v>242.13310580204779</v>
      </c>
      <c r="F2" s="4">
        <f>$C2/$E5</f>
        <v>34.590443686006829</v>
      </c>
      <c r="G2" s="4">
        <f>F2*E7</f>
        <v>4496.7576791808879</v>
      </c>
    </row>
    <row r="3" spans="1:7" ht="24" customHeight="1" x14ac:dyDescent="0.45">
      <c r="A3" s="1" t="s">
        <v>23</v>
      </c>
      <c r="B3" s="1" t="s">
        <v>3</v>
      </c>
      <c r="C3" s="6">
        <v>9085</v>
      </c>
      <c r="D3" s="4">
        <f>C3/2</f>
        <v>4542.5</v>
      </c>
      <c r="E3" s="4">
        <f>F3*7</f>
        <v>291.72018348623851</v>
      </c>
      <c r="F3" s="4">
        <f>C3/D5</f>
        <v>41.674311926605505</v>
      </c>
      <c r="G3" s="4">
        <f>F3*D7</f>
        <v>2292.0871559633028</v>
      </c>
    </row>
    <row r="4" spans="1:7" s="16" customFormat="1" ht="24" customHeight="1" x14ac:dyDescent="0.45">
      <c r="A4" s="14"/>
      <c r="B4" s="14"/>
      <c r="C4" s="14"/>
      <c r="D4" s="14" t="s">
        <v>91</v>
      </c>
      <c r="E4" s="14" t="s">
        <v>90</v>
      </c>
      <c r="F4" s="20"/>
      <c r="G4" s="20"/>
    </row>
    <row r="5" spans="1:7" ht="24" customHeight="1" x14ac:dyDescent="0.45">
      <c r="A5" s="43" t="s">
        <v>123</v>
      </c>
      <c r="B5" s="43"/>
      <c r="C5" s="43"/>
      <c r="D5" s="31">
        <f>'Occupancy Days by Month'!B14</f>
        <v>218</v>
      </c>
      <c r="E5" s="22">
        <f>'Occupancy Days by Month'!C14</f>
        <v>293</v>
      </c>
    </row>
    <row r="6" spans="1:7" ht="24" customHeight="1" x14ac:dyDescent="0.45">
      <c r="A6" s="42" t="s">
        <v>92</v>
      </c>
      <c r="B6" s="42"/>
      <c r="C6" s="42"/>
      <c r="D6" s="23">
        <f>D5/7</f>
        <v>31.142857142857142</v>
      </c>
      <c r="E6" s="24">
        <f>E5/7</f>
        <v>41.857142857142854</v>
      </c>
    </row>
    <row r="7" spans="1:7" ht="24" customHeight="1" x14ac:dyDescent="0.45">
      <c r="A7" s="42" t="s">
        <v>31</v>
      </c>
      <c r="B7" s="42"/>
      <c r="C7" s="42"/>
      <c r="D7" s="34">
        <v>55</v>
      </c>
      <c r="E7" s="22">
        <v>130</v>
      </c>
      <c r="F7" s="33"/>
      <c r="G7" s="33"/>
    </row>
    <row r="8" spans="1:7" ht="24" customHeight="1" x14ac:dyDescent="0.45">
      <c r="A8" s="42" t="s">
        <v>30</v>
      </c>
      <c r="B8" s="42"/>
      <c r="C8" s="42"/>
      <c r="D8" s="21">
        <v>8</v>
      </c>
      <c r="E8" s="24">
        <f>E7/7</f>
        <v>18.571428571428573</v>
      </c>
    </row>
    <row r="10" spans="1:7" ht="24" customHeight="1" x14ac:dyDescent="0.45">
      <c r="A10" s="41" t="s">
        <v>120</v>
      </c>
      <c r="B10" s="41"/>
      <c r="C10" s="41"/>
      <c r="D10" s="41"/>
      <c r="E10" s="41"/>
      <c r="F10" s="41"/>
      <c r="G10" s="41"/>
    </row>
    <row r="11" spans="1:7" ht="24" customHeight="1" x14ac:dyDescent="0.45">
      <c r="A11" s="41" t="s">
        <v>121</v>
      </c>
      <c r="B11" s="41"/>
      <c r="C11" s="41"/>
      <c r="D11" s="41"/>
      <c r="E11" s="41"/>
      <c r="F11" s="41"/>
      <c r="G11" s="41"/>
    </row>
  </sheetData>
  <sheetProtection algorithmName="SHA-512" hashValue="rHMwpeCU5Y5StbylWmVOAVgW18xspbBq06hlvxjtGpGxjL9mWSSbSF+mW9ZQWNhfVqyW2Ld+xjcVXO9JaPFQ2Q==" saltValue="L+TzCtOa8DOTq6XO8lxsHg==" spinCount="100000" sheet="1" objects="1" scenarios="1"/>
  <mergeCells count="6">
    <mergeCell ref="A11:G11"/>
    <mergeCell ref="A6:C6"/>
    <mergeCell ref="A5:C5"/>
    <mergeCell ref="A8:C8"/>
    <mergeCell ref="A7:C7"/>
    <mergeCell ref="A10:G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8" sqref="E8"/>
    </sheetView>
  </sheetViews>
  <sheetFormatPr defaultRowHeight="23.25" customHeight="1" x14ac:dyDescent="0.45"/>
  <cols>
    <col min="1" max="1" width="14.1328125" bestFit="1" customWidth="1"/>
    <col min="2" max="2" width="11" bestFit="1" customWidth="1"/>
    <col min="3" max="3" width="13.1328125" bestFit="1" customWidth="1"/>
    <col min="4" max="4" width="15.73046875" bestFit="1" customWidth="1"/>
    <col min="5" max="5" width="12.1328125" bestFit="1" customWidth="1"/>
    <col min="6" max="6" width="9.86328125" bestFit="1" customWidth="1"/>
    <col min="7" max="7" width="16" bestFit="1" customWidth="1"/>
  </cols>
  <sheetData>
    <row r="1" spans="1:7" s="9" customFormat="1" ht="30" customHeight="1" x14ac:dyDescent="0.45">
      <c r="A1" s="19" t="s">
        <v>0</v>
      </c>
      <c r="B1" s="19" t="s">
        <v>1</v>
      </c>
      <c r="C1" s="19" t="s">
        <v>29</v>
      </c>
      <c r="D1" s="19" t="s">
        <v>94</v>
      </c>
      <c r="E1" s="19" t="s">
        <v>27</v>
      </c>
      <c r="F1" s="19" t="s">
        <v>28</v>
      </c>
      <c r="G1" s="19" t="s">
        <v>124</v>
      </c>
    </row>
    <row r="2" spans="1:7" ht="23.25" customHeight="1" x14ac:dyDescent="0.45">
      <c r="A2" s="1" t="s">
        <v>24</v>
      </c>
      <c r="B2" s="1" t="s">
        <v>5</v>
      </c>
      <c r="C2" s="6">
        <v>10135</v>
      </c>
      <c r="D2" s="4">
        <f>C2/2</f>
        <v>5067.5</v>
      </c>
      <c r="E2" s="4">
        <f>F2*7</f>
        <v>242.13310580204779</v>
      </c>
      <c r="F2" s="4">
        <f>C2/E6</f>
        <v>34.590443686006829</v>
      </c>
      <c r="G2" s="4">
        <f>F2*E8</f>
        <v>4496.7576791808879</v>
      </c>
    </row>
    <row r="3" spans="1:7" ht="23.25" customHeight="1" x14ac:dyDescent="0.45">
      <c r="A3" s="1" t="s">
        <v>24</v>
      </c>
      <c r="B3" s="1" t="s">
        <v>26</v>
      </c>
      <c r="C3" s="6">
        <v>18290</v>
      </c>
      <c r="D3" s="4">
        <f>C3/2</f>
        <v>9145</v>
      </c>
      <c r="E3" s="4">
        <f>F3*7</f>
        <v>436.96245733788396</v>
      </c>
      <c r="F3" s="4">
        <f>C3/D6</f>
        <v>62.423208191126278</v>
      </c>
      <c r="G3" s="4">
        <f>F3*D8</f>
        <v>8115.0170648464164</v>
      </c>
    </row>
    <row r="4" spans="1:7" ht="23.25" customHeight="1" x14ac:dyDescent="0.45">
      <c r="A4" s="2" t="s">
        <v>4</v>
      </c>
      <c r="B4" s="2"/>
      <c r="C4" s="2"/>
      <c r="D4" s="2"/>
      <c r="E4" s="2"/>
      <c r="F4" s="2"/>
      <c r="G4" s="2"/>
    </row>
    <row r="5" spans="1:7" s="15" customFormat="1" ht="28.5" x14ac:dyDescent="0.45">
      <c r="A5" s="14"/>
      <c r="B5" s="14"/>
      <c r="C5" s="14"/>
      <c r="D5" s="14" t="s">
        <v>5</v>
      </c>
      <c r="E5" s="14" t="s">
        <v>93</v>
      </c>
      <c r="F5" s="14"/>
      <c r="G5" s="14"/>
    </row>
    <row r="6" spans="1:7" ht="23.25" customHeight="1" x14ac:dyDescent="0.45">
      <c r="A6" s="43" t="s">
        <v>123</v>
      </c>
      <c r="B6" s="43"/>
      <c r="C6" s="43"/>
      <c r="D6" s="5">
        <f>'Occupancy Days by Month'!C14</f>
        <v>293</v>
      </c>
      <c r="E6" s="5">
        <f>'Occupancy Days by Month'!C14</f>
        <v>293</v>
      </c>
    </row>
    <row r="7" spans="1:7" ht="23.25" customHeight="1" x14ac:dyDescent="0.45">
      <c r="A7" s="44" t="s">
        <v>92</v>
      </c>
      <c r="B7" s="44"/>
      <c r="C7" s="44"/>
      <c r="D7" s="10">
        <f>D6/7</f>
        <v>41.857142857142854</v>
      </c>
      <c r="E7" s="10">
        <f>E6/7</f>
        <v>41.857142857142854</v>
      </c>
    </row>
    <row r="8" spans="1:7" ht="23.25" customHeight="1" x14ac:dyDescent="0.45">
      <c r="A8" s="44" t="s">
        <v>31</v>
      </c>
      <c r="B8" s="44"/>
      <c r="C8" s="44"/>
      <c r="D8" s="22">
        <v>130</v>
      </c>
      <c r="E8" s="22">
        <v>130</v>
      </c>
    </row>
    <row r="9" spans="1:7" ht="23.25" customHeight="1" x14ac:dyDescent="0.45">
      <c r="A9" s="44" t="s">
        <v>30</v>
      </c>
      <c r="B9" s="44"/>
      <c r="C9" s="44"/>
      <c r="D9" s="10">
        <f>D8/7</f>
        <v>18.571428571428573</v>
      </c>
      <c r="E9" s="10">
        <f>E8/7</f>
        <v>18.571428571428573</v>
      </c>
    </row>
    <row r="10" spans="1:7" ht="23.25" customHeight="1" x14ac:dyDescent="0.45">
      <c r="E10" s="5"/>
    </row>
    <row r="11" spans="1:7" ht="24" customHeight="1" x14ac:dyDescent="0.45">
      <c r="A11" s="41" t="s">
        <v>120</v>
      </c>
      <c r="B11" s="41"/>
      <c r="C11" s="41"/>
      <c r="D11" s="41"/>
      <c r="E11" s="41"/>
      <c r="F11" s="41"/>
      <c r="G11" s="41"/>
    </row>
    <row r="12" spans="1:7" ht="24" customHeight="1" x14ac:dyDescent="0.45">
      <c r="A12" s="41" t="s">
        <v>121</v>
      </c>
      <c r="B12" s="41"/>
      <c r="C12" s="41"/>
      <c r="D12" s="41"/>
      <c r="E12" s="41"/>
      <c r="F12" s="41"/>
      <c r="G12" s="41"/>
    </row>
  </sheetData>
  <sheetProtection algorithmName="SHA-512" hashValue="G5MeNUbRCASDxGRW2iRxW95yV6j9zOcjNJPGhesl6QxobvECsAi+NsLxfOZmKbD+yPnrlLrstRA/eQCvRUm2fQ==" saltValue="QZHu1e2+ST/LXATAQgAPdg==" spinCount="100000" sheet="1" objects="1" scenarios="1"/>
  <mergeCells count="6">
    <mergeCell ref="A12:G12"/>
    <mergeCell ref="A7:C7"/>
    <mergeCell ref="A6:C6"/>
    <mergeCell ref="A9:C9"/>
    <mergeCell ref="A8:C8"/>
    <mergeCell ref="A11:G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2" sqref="G2"/>
    </sheetView>
  </sheetViews>
  <sheetFormatPr defaultRowHeight="27" customHeight="1" x14ac:dyDescent="0.45"/>
  <cols>
    <col min="1" max="1" width="17" bestFit="1" customWidth="1"/>
    <col min="2" max="2" width="12.59765625" bestFit="1" customWidth="1"/>
    <col min="3" max="3" width="13.1328125" bestFit="1" customWidth="1"/>
    <col min="4" max="4" width="15.73046875" bestFit="1" customWidth="1"/>
    <col min="5" max="6" width="12.59765625" customWidth="1"/>
    <col min="7" max="7" width="15.1328125" bestFit="1" customWidth="1"/>
  </cols>
  <sheetData>
    <row r="1" spans="1:7" s="9" customFormat="1" ht="30" customHeight="1" x14ac:dyDescent="0.45">
      <c r="A1" s="19" t="s">
        <v>0</v>
      </c>
      <c r="B1" s="19" t="s">
        <v>1</v>
      </c>
      <c r="C1" s="19" t="s">
        <v>29</v>
      </c>
      <c r="D1" s="19" t="s">
        <v>94</v>
      </c>
      <c r="E1" s="19" t="s">
        <v>27</v>
      </c>
      <c r="F1" s="19" t="s">
        <v>28</v>
      </c>
      <c r="G1" s="19" t="s">
        <v>124</v>
      </c>
    </row>
    <row r="2" spans="1:7" ht="27" customHeight="1" x14ac:dyDescent="0.45">
      <c r="A2" s="1" t="s">
        <v>18</v>
      </c>
      <c r="B2" s="1" t="s">
        <v>6</v>
      </c>
      <c r="C2" s="6">
        <v>10465</v>
      </c>
      <c r="D2" s="6">
        <f>$C2/2</f>
        <v>5232.5</v>
      </c>
      <c r="E2" s="6">
        <f>$F2*7</f>
        <v>336.03211009174311</v>
      </c>
      <c r="F2" s="6">
        <f>$C2/$D$7</f>
        <v>48.0045871559633</v>
      </c>
      <c r="G2" s="6">
        <f>$F2*$D$9</f>
        <v>2640.2522935779816</v>
      </c>
    </row>
    <row r="3" spans="1:7" ht="27" customHeight="1" x14ac:dyDescent="0.45">
      <c r="A3" s="1" t="s">
        <v>21</v>
      </c>
      <c r="B3" s="1" t="s">
        <v>7</v>
      </c>
      <c r="C3" s="6">
        <v>8837</v>
      </c>
      <c r="D3" s="6">
        <f t="shared" ref="D3:D5" si="0">$C3/2</f>
        <v>4418.5</v>
      </c>
      <c r="E3" s="6">
        <f t="shared" ref="E3:E5" si="1">$F3*7</f>
        <v>283.75688073394497</v>
      </c>
      <c r="F3" s="6">
        <f>$C3/$D$7</f>
        <v>40.536697247706421</v>
      </c>
      <c r="G3" s="6">
        <f>$F3*$D$9</f>
        <v>2229.5183486238529</v>
      </c>
    </row>
    <row r="4" spans="1:7" ht="27" customHeight="1" x14ac:dyDescent="0.45">
      <c r="A4" s="1" t="s">
        <v>22</v>
      </c>
      <c r="B4" s="1" t="s">
        <v>9</v>
      </c>
      <c r="C4" s="6">
        <v>9074</v>
      </c>
      <c r="D4" s="6">
        <f t="shared" si="0"/>
        <v>4537</v>
      </c>
      <c r="E4" s="6">
        <f t="shared" si="1"/>
        <v>291.36697247706422</v>
      </c>
      <c r="F4" s="6">
        <f>$C4/$D$7</f>
        <v>41.623853211009177</v>
      </c>
      <c r="G4" s="6">
        <f>$F4*$D$9</f>
        <v>2289.3119266055046</v>
      </c>
    </row>
    <row r="5" spans="1:7" ht="27" customHeight="1" x14ac:dyDescent="0.45">
      <c r="A5" s="1" t="s">
        <v>19</v>
      </c>
      <c r="B5" s="1" t="s">
        <v>8</v>
      </c>
      <c r="C5" s="6">
        <v>8590</v>
      </c>
      <c r="D5" s="6">
        <f t="shared" si="0"/>
        <v>4295</v>
      </c>
      <c r="E5" s="6">
        <f t="shared" si="1"/>
        <v>275.82568807339453</v>
      </c>
      <c r="F5" s="6">
        <f>$C5/$D$7</f>
        <v>39.403669724770644</v>
      </c>
      <c r="G5" s="6">
        <f>$F5*$D$9</f>
        <v>2167.2018348623856</v>
      </c>
    </row>
    <row r="6" spans="1:7" s="18" customFormat="1" ht="27" customHeight="1" x14ac:dyDescent="0.45">
      <c r="A6" s="17"/>
      <c r="B6" s="17"/>
      <c r="C6" s="17"/>
      <c r="D6" s="14" t="s">
        <v>91</v>
      </c>
      <c r="E6" s="17"/>
      <c r="F6" s="17"/>
      <c r="G6" s="17"/>
    </row>
    <row r="7" spans="1:7" ht="27" customHeight="1" x14ac:dyDescent="0.45">
      <c r="A7" s="43" t="s">
        <v>123</v>
      </c>
      <c r="B7" s="43"/>
      <c r="C7" s="43"/>
      <c r="D7">
        <f>'Occupancy Days by Month'!B14</f>
        <v>218</v>
      </c>
    </row>
    <row r="8" spans="1:7" ht="27" customHeight="1" x14ac:dyDescent="0.45">
      <c r="A8" s="45" t="s">
        <v>92</v>
      </c>
      <c r="B8" s="45"/>
      <c r="C8" s="45"/>
      <c r="D8" s="13">
        <f>D7/7</f>
        <v>31.142857142857142</v>
      </c>
    </row>
    <row r="9" spans="1:7" ht="27" customHeight="1" x14ac:dyDescent="0.45">
      <c r="A9" s="44" t="s">
        <v>31</v>
      </c>
      <c r="B9" s="44"/>
      <c r="C9" s="44"/>
      <c r="D9" s="34">
        <v>55</v>
      </c>
    </row>
    <row r="10" spans="1:7" ht="27" customHeight="1" x14ac:dyDescent="0.45">
      <c r="A10" s="44" t="s">
        <v>30</v>
      </c>
      <c r="B10" s="44"/>
      <c r="C10" s="44"/>
      <c r="D10">
        <v>8</v>
      </c>
    </row>
    <row r="12" spans="1:7" ht="24" customHeight="1" x14ac:dyDescent="0.45">
      <c r="A12" s="41" t="s">
        <v>120</v>
      </c>
      <c r="B12" s="41"/>
      <c r="C12" s="41"/>
      <c r="D12" s="41"/>
      <c r="E12" s="41"/>
      <c r="F12" s="41"/>
      <c r="G12" s="41"/>
    </row>
    <row r="13" spans="1:7" ht="24" customHeight="1" x14ac:dyDescent="0.45">
      <c r="A13" s="41" t="s">
        <v>121</v>
      </c>
      <c r="B13" s="41"/>
      <c r="C13" s="41"/>
      <c r="D13" s="41"/>
      <c r="E13" s="41"/>
      <c r="F13" s="41"/>
      <c r="G13" s="41"/>
    </row>
  </sheetData>
  <sheetProtection algorithmName="SHA-512" hashValue="0FVYpi+v1KQPWtX8oL1NpWonpqFz+dPOgZ6IY0md8jVk+nrIVrpdRd4E8YVzhwi7dEGDaB5S8iiMxBjRUP82Uw==" saltValue="885pPM0GGryXCJp5hsCAgA==" spinCount="100000" sheet="1" objects="1" scenarios="1"/>
  <mergeCells count="6">
    <mergeCell ref="A12:G12"/>
    <mergeCell ref="A13:G13"/>
    <mergeCell ref="A8:C8"/>
    <mergeCell ref="A7:C7"/>
    <mergeCell ref="A10:C10"/>
    <mergeCell ref="A9:C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2" sqref="G2"/>
    </sheetView>
  </sheetViews>
  <sheetFormatPr defaultRowHeight="23.25" customHeight="1" x14ac:dyDescent="0.45"/>
  <cols>
    <col min="1" max="1" width="14.86328125" bestFit="1" customWidth="1"/>
    <col min="2" max="3" width="16.73046875" customWidth="1"/>
    <col min="4" max="4" width="15.73046875" bestFit="1" customWidth="1"/>
    <col min="5" max="7" width="14.86328125" customWidth="1"/>
  </cols>
  <sheetData>
    <row r="1" spans="1:7" s="9" customFormat="1" ht="30" customHeight="1" x14ac:dyDescent="0.45">
      <c r="A1" s="19" t="s">
        <v>0</v>
      </c>
      <c r="B1" s="19" t="s">
        <v>1</v>
      </c>
      <c r="C1" s="19" t="s">
        <v>29</v>
      </c>
      <c r="D1" s="19" t="s">
        <v>94</v>
      </c>
      <c r="E1" s="19" t="s">
        <v>27</v>
      </c>
      <c r="F1" s="19" t="s">
        <v>28</v>
      </c>
      <c r="G1" s="19" t="s">
        <v>124</v>
      </c>
    </row>
    <row r="2" spans="1:7" ht="23.25" customHeight="1" x14ac:dyDescent="0.45">
      <c r="A2" s="1" t="s">
        <v>10</v>
      </c>
      <c r="B2" s="1" t="s">
        <v>25</v>
      </c>
      <c r="C2" s="6">
        <v>9085</v>
      </c>
      <c r="D2" s="4">
        <f>C2/2</f>
        <v>4542.5</v>
      </c>
      <c r="E2" s="4">
        <f>$F2*7</f>
        <v>291.72018348623851</v>
      </c>
      <c r="F2" s="4">
        <f>$C2/$D$5</f>
        <v>41.674311926605505</v>
      </c>
      <c r="G2" s="4">
        <f>$F2*$D$7</f>
        <v>2292.0871559633028</v>
      </c>
    </row>
    <row r="3" spans="1:7" ht="23.25" customHeight="1" x14ac:dyDescent="0.45">
      <c r="A3" s="1" t="s">
        <v>11</v>
      </c>
      <c r="B3" s="1" t="s">
        <v>25</v>
      </c>
      <c r="C3" s="6">
        <v>9085</v>
      </c>
      <c r="D3" s="4">
        <f>C3/2</f>
        <v>4542.5</v>
      </c>
      <c r="E3" s="4">
        <f>$F3*7</f>
        <v>291.72018348623851</v>
      </c>
      <c r="F3" s="4">
        <f>$C3/$D$5</f>
        <v>41.674311926605505</v>
      </c>
      <c r="G3" s="4">
        <f>$F3*$D$7</f>
        <v>2292.0871559633028</v>
      </c>
    </row>
    <row r="4" spans="1:7" ht="23.25" customHeight="1" x14ac:dyDescent="0.45">
      <c r="A4" s="17"/>
      <c r="B4" s="17"/>
      <c r="C4" s="17"/>
      <c r="D4" s="14" t="s">
        <v>91</v>
      </c>
      <c r="E4" s="17"/>
      <c r="F4" s="17"/>
      <c r="G4" s="17"/>
    </row>
    <row r="5" spans="1:7" ht="23.25" customHeight="1" x14ac:dyDescent="0.45">
      <c r="A5" s="43" t="s">
        <v>123</v>
      </c>
      <c r="B5" s="43"/>
      <c r="C5" s="43"/>
      <c r="D5">
        <f>'Occupancy Days by Month'!B14</f>
        <v>218</v>
      </c>
    </row>
    <row r="6" spans="1:7" ht="23.25" customHeight="1" x14ac:dyDescent="0.45">
      <c r="A6" s="45" t="s">
        <v>92</v>
      </c>
      <c r="B6" s="45"/>
      <c r="C6" s="45"/>
      <c r="D6" s="13">
        <f>D5/7</f>
        <v>31.142857142857142</v>
      </c>
    </row>
    <row r="7" spans="1:7" ht="23.25" customHeight="1" x14ac:dyDescent="0.45">
      <c r="A7" s="44" t="s">
        <v>31</v>
      </c>
      <c r="B7" s="44"/>
      <c r="C7" s="44"/>
      <c r="D7" s="34">
        <v>55</v>
      </c>
    </row>
    <row r="8" spans="1:7" ht="23.25" customHeight="1" x14ac:dyDescent="0.45">
      <c r="A8" s="44" t="s">
        <v>30</v>
      </c>
      <c r="B8" s="44"/>
      <c r="C8" s="44"/>
      <c r="D8">
        <v>8</v>
      </c>
    </row>
    <row r="10" spans="1:7" ht="24" customHeight="1" x14ac:dyDescent="0.45">
      <c r="A10" s="41" t="s">
        <v>120</v>
      </c>
      <c r="B10" s="41"/>
      <c r="C10" s="41"/>
      <c r="D10" s="41"/>
      <c r="E10" s="41"/>
      <c r="F10" s="41"/>
      <c r="G10" s="41"/>
    </row>
    <row r="11" spans="1:7" ht="24" customHeight="1" x14ac:dyDescent="0.45">
      <c r="A11" s="41" t="s">
        <v>121</v>
      </c>
      <c r="B11" s="41"/>
      <c r="C11" s="41"/>
      <c r="D11" s="41"/>
      <c r="E11" s="41"/>
      <c r="F11" s="41"/>
      <c r="G11" s="41"/>
    </row>
  </sheetData>
  <sheetProtection algorithmName="SHA-512" hashValue="sMCpEH2cltmUI+603AddreLi+oKPCgs9tKz9GKoXQFB+UmxjhH7/ibrDynKVIYcQEVlUiWkHwUaeqEGbinfFPQ==" saltValue="B74IKziDOPEC5ZXSerbGGA==" spinCount="100000" sheet="1" objects="1" scenarios="1"/>
  <mergeCells count="6">
    <mergeCell ref="A5:C5"/>
    <mergeCell ref="A8:C8"/>
    <mergeCell ref="A7:C7"/>
    <mergeCell ref="A10:G10"/>
    <mergeCell ref="A11:G11"/>
    <mergeCell ref="A6:C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2" sqref="G2"/>
    </sheetView>
  </sheetViews>
  <sheetFormatPr defaultRowHeight="28.5" customHeight="1" x14ac:dyDescent="0.45"/>
  <cols>
    <col min="1" max="1" width="11.59765625" bestFit="1" customWidth="1"/>
    <col min="2" max="2" width="10.59765625" bestFit="1" customWidth="1"/>
    <col min="3" max="3" width="13.1328125" bestFit="1" customWidth="1"/>
    <col min="4" max="4" width="15.73046875" bestFit="1" customWidth="1"/>
    <col min="5" max="5" width="12.1328125" bestFit="1" customWidth="1"/>
    <col min="6" max="6" width="9.86328125" bestFit="1" customWidth="1"/>
    <col min="7" max="7" width="15.1328125" bestFit="1" customWidth="1"/>
  </cols>
  <sheetData>
    <row r="1" spans="1:7" s="9" customFormat="1" ht="30" customHeight="1" x14ac:dyDescent="0.45">
      <c r="A1" s="19" t="s">
        <v>0</v>
      </c>
      <c r="B1" s="19" t="s">
        <v>1</v>
      </c>
      <c r="C1" s="19" t="s">
        <v>29</v>
      </c>
      <c r="D1" s="19" t="s">
        <v>94</v>
      </c>
      <c r="E1" s="19" t="s">
        <v>27</v>
      </c>
      <c r="F1" s="19" t="s">
        <v>28</v>
      </c>
      <c r="G1" s="19" t="s">
        <v>124</v>
      </c>
    </row>
    <row r="2" spans="1:7" ht="28.5" customHeight="1" x14ac:dyDescent="0.45">
      <c r="A2" s="1" t="s">
        <v>19</v>
      </c>
      <c r="B2" s="1" t="s">
        <v>12</v>
      </c>
      <c r="C2" s="6">
        <v>8590</v>
      </c>
      <c r="D2" s="6">
        <f>C2/2</f>
        <v>4295</v>
      </c>
      <c r="E2" s="6">
        <f>F2*7</f>
        <v>275.82568807339453</v>
      </c>
      <c r="F2" s="6">
        <f>C2/D4</f>
        <v>39.403669724770644</v>
      </c>
      <c r="G2" s="6">
        <f>F2*D6</f>
        <v>2167.2018348623856</v>
      </c>
    </row>
    <row r="3" spans="1:7" ht="23.25" customHeight="1" x14ac:dyDescent="0.45">
      <c r="A3" s="17"/>
      <c r="B3" s="17"/>
      <c r="C3" s="17"/>
      <c r="D3" s="14" t="s">
        <v>91</v>
      </c>
      <c r="E3" s="17"/>
      <c r="F3" s="17"/>
      <c r="G3" s="17"/>
    </row>
    <row r="4" spans="1:7" ht="23.25" customHeight="1" x14ac:dyDescent="0.45">
      <c r="A4" s="43" t="s">
        <v>123</v>
      </c>
      <c r="B4" s="43"/>
      <c r="C4" s="43"/>
      <c r="D4">
        <f>'Occupancy Days by Month'!B14</f>
        <v>218</v>
      </c>
    </row>
    <row r="5" spans="1:7" ht="23.25" customHeight="1" x14ac:dyDescent="0.45">
      <c r="A5" s="45" t="s">
        <v>92</v>
      </c>
      <c r="B5" s="45"/>
      <c r="C5" s="45"/>
      <c r="D5" s="13">
        <f>D4/7</f>
        <v>31.142857142857142</v>
      </c>
    </row>
    <row r="6" spans="1:7" ht="28.5" customHeight="1" x14ac:dyDescent="0.45">
      <c r="A6" s="44" t="s">
        <v>31</v>
      </c>
      <c r="B6" s="44"/>
      <c r="C6" s="44"/>
      <c r="D6" s="34">
        <v>55</v>
      </c>
    </row>
    <row r="7" spans="1:7" ht="23.25" customHeight="1" x14ac:dyDescent="0.45">
      <c r="A7" s="44" t="s">
        <v>30</v>
      </c>
      <c r="B7" s="44"/>
      <c r="C7" s="44"/>
      <c r="D7">
        <v>8</v>
      </c>
    </row>
    <row r="8" spans="1:7" ht="23.25" customHeight="1" x14ac:dyDescent="0.45"/>
    <row r="9" spans="1:7" ht="24" customHeight="1" x14ac:dyDescent="0.45">
      <c r="A9" s="41" t="s">
        <v>120</v>
      </c>
      <c r="B9" s="41"/>
      <c r="C9" s="41"/>
      <c r="D9" s="41"/>
      <c r="E9" s="41"/>
      <c r="F9" s="41"/>
      <c r="G9" s="41"/>
    </row>
    <row r="10" spans="1:7" ht="24" customHeight="1" x14ac:dyDescent="0.45">
      <c r="A10" s="41" t="s">
        <v>121</v>
      </c>
      <c r="B10" s="41"/>
      <c r="C10" s="41"/>
      <c r="D10" s="41"/>
      <c r="E10" s="41"/>
      <c r="F10" s="41"/>
      <c r="G10" s="41"/>
    </row>
  </sheetData>
  <sheetProtection algorithmName="SHA-512" hashValue="DjqnEefEPNsctdEGh/Arm4FUkxbM2s1sYFx3fnRtLEPC6duSgehCZIVRV+AAgukZbjpVdTl09/6Dx4MSc6qDFg==" saltValue="S3yCUDlyzL4M6JdqN7jXew==" spinCount="100000" sheet="1" objects="1" scenarios="1"/>
  <mergeCells count="6">
    <mergeCell ref="A9:G9"/>
    <mergeCell ref="A10:G10"/>
    <mergeCell ref="A5:C5"/>
    <mergeCell ref="A4:C4"/>
    <mergeCell ref="A7:C7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Ellicott</vt:lpstr>
      <vt:lpstr>Sheet1</vt:lpstr>
      <vt:lpstr>Governors</vt:lpstr>
      <vt:lpstr>South Campus (Main St)</vt:lpstr>
      <vt:lpstr>Creekside</vt:lpstr>
      <vt:lpstr>Flickinger</vt:lpstr>
      <vt:lpstr>Flint</vt:lpstr>
      <vt:lpstr>Greiner</vt:lpstr>
      <vt:lpstr>Hadley</vt:lpstr>
      <vt:lpstr>South Lake</vt:lpstr>
      <vt:lpstr>Occupancy Days by Month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Darcy</dc:creator>
  <cp:lastModifiedBy>Kvetkosky, Mary</cp:lastModifiedBy>
  <dcterms:created xsi:type="dcterms:W3CDTF">2020-03-11T17:46:34Z</dcterms:created>
  <dcterms:modified xsi:type="dcterms:W3CDTF">2020-04-29T22:00:20Z</dcterms:modified>
  <cp:contentStatus/>
</cp:coreProperties>
</file>