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f.AD\Desktop\STAN COLEMAN WEBPICS\ASU FORMS\"/>
    </mc:Choice>
  </mc:AlternateContent>
  <bookViews>
    <workbookView xWindow="0" yWindow="0" windowWidth="20340" windowHeight="7590" firstSheet="1" activeTab="1"/>
  </bookViews>
  <sheets>
    <sheet name="INSTRUCTIONS" sheetId="24" r:id="rId1"/>
    <sheet name="January" sheetId="15" r:id="rId2"/>
    <sheet name="February" sheetId="2" r:id="rId3"/>
    <sheet name="March" sheetId="12" r:id="rId4"/>
    <sheet name="April" sheetId="13" r:id="rId5"/>
    <sheet name="May" sheetId="14" r:id="rId6"/>
    <sheet name="June" sheetId="16" r:id="rId7"/>
    <sheet name="July" sheetId="17" r:id="rId8"/>
    <sheet name="August" sheetId="18" r:id="rId9"/>
    <sheet name="September" sheetId="19" r:id="rId10"/>
    <sheet name="October" sheetId="20" r:id="rId11"/>
    <sheet name="November" sheetId="21" r:id="rId12"/>
    <sheet name="December" sheetId="22" r:id="rId13"/>
    <sheet name="Jan-Jun Summary" sheetId="1" r:id="rId14"/>
    <sheet name="Jul-Dec Summary" sheetId="23" r:id="rId15"/>
  </sheets>
  <calcPr calcId="162913"/>
</workbook>
</file>

<file path=xl/calcChain.xml><?xml version="1.0" encoding="utf-8"?>
<calcChain xmlns="http://schemas.openxmlformats.org/spreadsheetml/2006/main">
  <c r="AU17" i="23" l="1"/>
  <c r="AU16" i="23"/>
  <c r="AU15" i="23"/>
  <c r="AU14" i="23"/>
  <c r="AU13" i="23"/>
  <c r="AU12" i="23"/>
  <c r="AS17" i="23"/>
  <c r="AS16" i="23"/>
  <c r="AS15" i="23"/>
  <c r="AS14" i="23"/>
  <c r="AS13" i="23"/>
  <c r="AS12" i="23"/>
  <c r="AW11" i="23"/>
  <c r="AN17" i="23"/>
  <c r="AN16" i="23"/>
  <c r="AN15" i="23"/>
  <c r="AN14" i="23"/>
  <c r="AN13" i="23"/>
  <c r="AN12" i="23"/>
  <c r="AL17" i="23"/>
  <c r="AL16" i="23"/>
  <c r="AL15" i="23"/>
  <c r="AL14" i="23"/>
  <c r="AL13" i="23"/>
  <c r="AL12" i="23"/>
  <c r="AP11" i="23"/>
  <c r="AG17" i="23"/>
  <c r="AG16" i="23"/>
  <c r="AG15" i="23"/>
  <c r="AG14" i="23"/>
  <c r="AG13" i="23"/>
  <c r="AG12" i="23"/>
  <c r="AI11" i="23"/>
  <c r="AE17" i="23"/>
  <c r="AE16" i="23"/>
  <c r="AE15" i="23"/>
  <c r="AE14" i="23"/>
  <c r="AE13" i="23"/>
  <c r="AE12" i="23"/>
  <c r="Z15" i="23"/>
  <c r="Z17" i="23"/>
  <c r="Z16" i="23"/>
  <c r="Z14" i="23"/>
  <c r="Z13" i="23"/>
  <c r="Z12" i="23"/>
  <c r="X17" i="23"/>
  <c r="X16" i="23"/>
  <c r="X15" i="23"/>
  <c r="X14" i="23"/>
  <c r="X13" i="23"/>
  <c r="X12" i="23"/>
  <c r="AB11" i="23"/>
  <c r="U11" i="23" l="1"/>
  <c r="S17" i="23"/>
  <c r="Q17" i="23"/>
  <c r="O17" i="23"/>
  <c r="S16" i="23"/>
  <c r="Q16" i="23"/>
  <c r="O16" i="23"/>
  <c r="S15" i="23"/>
  <c r="Q15" i="23"/>
  <c r="O15" i="23"/>
  <c r="S14" i="23"/>
  <c r="Q14" i="23"/>
  <c r="O14" i="23"/>
  <c r="O13" i="23"/>
  <c r="S13" i="23"/>
  <c r="Q13" i="23"/>
  <c r="S12" i="23"/>
  <c r="Q12" i="23"/>
  <c r="O12" i="23"/>
  <c r="J17" i="23"/>
  <c r="J16" i="23"/>
  <c r="J15" i="23"/>
  <c r="J14" i="23"/>
  <c r="J13" i="23"/>
  <c r="J12" i="23"/>
  <c r="L11" i="23"/>
  <c r="H17" i="23"/>
  <c r="H16" i="23"/>
  <c r="H15" i="23"/>
  <c r="H14" i="23"/>
  <c r="H13" i="23"/>
  <c r="H12" i="23"/>
  <c r="H13" i="1"/>
  <c r="H12" i="1"/>
  <c r="L11" i="1" l="1"/>
  <c r="U11" i="1"/>
  <c r="AB11" i="1"/>
  <c r="J12" i="1" l="1"/>
  <c r="AU12" i="1"/>
  <c r="H14" i="1"/>
  <c r="T59" i="15" l="1"/>
  <c r="A17" i="23"/>
  <c r="A16" i="23"/>
  <c r="A15" i="23"/>
  <c r="A14" i="23"/>
  <c r="A13" i="23"/>
  <c r="A12" i="23"/>
  <c r="AB12" i="23"/>
  <c r="AB13" i="23" s="1"/>
  <c r="AB14" i="23" s="1"/>
  <c r="AB15" i="23" s="1"/>
  <c r="AB16" i="23" s="1"/>
  <c r="AB17" i="23" s="1"/>
  <c r="L12" i="23"/>
  <c r="L13" i="23" s="1"/>
  <c r="L14" i="23" s="1"/>
  <c r="L15" i="23" s="1"/>
  <c r="L16" i="23" s="1"/>
  <c r="L17" i="23" s="1"/>
  <c r="AU17" i="1"/>
  <c r="AS17" i="1"/>
  <c r="AU16" i="1"/>
  <c r="AS16" i="1"/>
  <c r="AU15" i="1"/>
  <c r="AS15" i="1"/>
  <c r="AU14" i="1"/>
  <c r="AS14" i="1"/>
  <c r="AU13" i="1"/>
  <c r="AS13" i="1"/>
  <c r="AS12" i="1"/>
  <c r="AN17" i="1"/>
  <c r="AL17" i="1"/>
  <c r="AN16" i="1"/>
  <c r="AL16" i="1"/>
  <c r="AN15" i="1"/>
  <c r="AL15" i="1"/>
  <c r="AN14" i="1"/>
  <c r="AL14" i="1"/>
  <c r="AN13" i="1"/>
  <c r="AL13" i="1"/>
  <c r="AN12" i="1"/>
  <c r="AL12" i="1"/>
  <c r="AG17" i="1"/>
  <c r="AE17" i="1"/>
  <c r="AG16" i="1"/>
  <c r="AE16" i="1"/>
  <c r="AG15" i="1"/>
  <c r="AE15" i="1"/>
  <c r="AG14" i="1"/>
  <c r="AE14" i="1"/>
  <c r="AG13" i="1"/>
  <c r="AE13" i="1"/>
  <c r="AG12" i="1"/>
  <c r="AE12" i="1"/>
  <c r="Z17" i="1"/>
  <c r="X17" i="1"/>
  <c r="Z16" i="1"/>
  <c r="X16" i="1"/>
  <c r="Z15" i="1"/>
  <c r="X15" i="1"/>
  <c r="Z14" i="1"/>
  <c r="X14" i="1"/>
  <c r="Z13" i="1"/>
  <c r="X13" i="1"/>
  <c r="Z12" i="1"/>
  <c r="X12" i="1"/>
  <c r="AB12" i="1" s="1"/>
  <c r="S17" i="1"/>
  <c r="Q17" i="1"/>
  <c r="O17" i="1"/>
  <c r="S16" i="1"/>
  <c r="Q16" i="1"/>
  <c r="O16" i="1"/>
  <c r="S15" i="1"/>
  <c r="Q15" i="1"/>
  <c r="O15" i="1"/>
  <c r="S14" i="1"/>
  <c r="Q14" i="1"/>
  <c r="O14" i="1"/>
  <c r="S13" i="1"/>
  <c r="Q13" i="1"/>
  <c r="O13" i="1"/>
  <c r="J17" i="1"/>
  <c r="H17" i="1"/>
  <c r="J16" i="1"/>
  <c r="H16" i="1"/>
  <c r="J15" i="1"/>
  <c r="H15" i="1"/>
  <c r="J14" i="1"/>
  <c r="J13" i="1"/>
  <c r="AW11" i="1"/>
  <c r="AW12" i="1" s="1"/>
  <c r="AP11" i="1"/>
  <c r="AI11" i="1"/>
  <c r="S12" i="1"/>
  <c r="Q12" i="1"/>
  <c r="O12" i="1"/>
  <c r="AI12" i="1" l="1"/>
  <c r="AR59" i="22"/>
  <c r="AL59" i="22"/>
  <c r="AF59" i="22"/>
  <c r="Z59" i="22"/>
  <c r="T59" i="22"/>
  <c r="L59" i="22"/>
  <c r="AR59" i="21"/>
  <c r="AL59" i="21"/>
  <c r="AF59" i="21"/>
  <c r="Z59" i="21"/>
  <c r="T59" i="21"/>
  <c r="L59" i="21"/>
  <c r="AR59" i="20"/>
  <c r="AL59" i="20"/>
  <c r="AF59" i="20"/>
  <c r="Z59" i="20"/>
  <c r="T59" i="20"/>
  <c r="L59" i="20"/>
  <c r="AR59" i="19"/>
  <c r="AL59" i="19"/>
  <c r="AF59" i="19"/>
  <c r="Z59" i="19"/>
  <c r="T59" i="19"/>
  <c r="L59" i="19"/>
  <c r="AR59" i="18"/>
  <c r="AL59" i="18"/>
  <c r="AF59" i="18"/>
  <c r="Z59" i="18"/>
  <c r="T59" i="18"/>
  <c r="L59" i="18"/>
  <c r="AR59" i="17"/>
  <c r="AL59" i="17"/>
  <c r="AF59" i="17"/>
  <c r="Z59" i="17"/>
  <c r="Z60" i="17" s="1"/>
  <c r="Z58" i="18" s="1"/>
  <c r="T59" i="17"/>
  <c r="L59" i="17"/>
  <c r="L60" i="17" s="1"/>
  <c r="L58" i="18" s="1"/>
  <c r="AR59" i="16"/>
  <c r="AL59" i="16"/>
  <c r="AF59" i="16"/>
  <c r="Z59" i="16"/>
  <c r="T59" i="16"/>
  <c r="L59" i="16"/>
  <c r="AR59" i="15"/>
  <c r="AR60" i="15" s="1"/>
  <c r="AR58" i="2" s="1"/>
  <c r="AL59" i="15"/>
  <c r="AL60" i="15" s="1"/>
  <c r="AL58" i="2" s="1"/>
  <c r="AF59" i="15"/>
  <c r="AF60" i="15" s="1"/>
  <c r="Z59" i="15"/>
  <c r="Z60" i="15" s="1"/>
  <c r="Z58" i="2" s="1"/>
  <c r="T60" i="15"/>
  <c r="T58" i="2" s="1"/>
  <c r="L59" i="15"/>
  <c r="L60" i="15" s="1"/>
  <c r="L58" i="2" s="1"/>
  <c r="AR59" i="14"/>
  <c r="AL59" i="14"/>
  <c r="AF59" i="14"/>
  <c r="Z59" i="14"/>
  <c r="T59" i="14"/>
  <c r="L59" i="14"/>
  <c r="AR59" i="13"/>
  <c r="AL59" i="13"/>
  <c r="AF59" i="13"/>
  <c r="Z59" i="13"/>
  <c r="T59" i="13"/>
  <c r="L59" i="13"/>
  <c r="AR59" i="12"/>
  <c r="AL59" i="12"/>
  <c r="AF59" i="12"/>
  <c r="Z59" i="12"/>
  <c r="T59" i="12"/>
  <c r="L59" i="12"/>
  <c r="AR59" i="2"/>
  <c r="AL59" i="2"/>
  <c r="AL60" i="2" s="1"/>
  <c r="AL58" i="12" s="1"/>
  <c r="AF59" i="2"/>
  <c r="Z59" i="2"/>
  <c r="T59" i="2"/>
  <c r="L59" i="2"/>
  <c r="AR60" i="2" l="1"/>
  <c r="AR58" i="12" s="1"/>
  <c r="AR60" i="12" s="1"/>
  <c r="AR58" i="13" s="1"/>
  <c r="AR60" i="13" s="1"/>
  <c r="AR58" i="14" s="1"/>
  <c r="AR60" i="14" s="1"/>
  <c r="AF58" i="2"/>
  <c r="AF60" i="2" s="1"/>
  <c r="AF58" i="12" s="1"/>
  <c r="AF60" i="12" s="1"/>
  <c r="AF58" i="13" s="1"/>
  <c r="AF60" i="13" s="1"/>
  <c r="AF58" i="14" s="1"/>
  <c r="AF60" i="14" s="1"/>
  <c r="AF58" i="16" s="1"/>
  <c r="AF60" i="16" s="1"/>
  <c r="Z60" i="2"/>
  <c r="Z58" i="12" s="1"/>
  <c r="Z60" i="12" s="1"/>
  <c r="Z58" i="13" s="1"/>
  <c r="Z60" i="13" s="1"/>
  <c r="Z58" i="14" s="1"/>
  <c r="Z60" i="14" s="1"/>
  <c r="Z58" i="16" s="1"/>
  <c r="Z60" i="16" s="1"/>
  <c r="Z60" i="18"/>
  <c r="Z58" i="19" s="1"/>
  <c r="Z60" i="19" s="1"/>
  <c r="Z58" i="20" s="1"/>
  <c r="Z60" i="20" s="1"/>
  <c r="Z58" i="21" s="1"/>
  <c r="Z60" i="21" s="1"/>
  <c r="Z58" i="22" s="1"/>
  <c r="Z60" i="22" s="1"/>
  <c r="L60" i="18"/>
  <c r="L58" i="19" s="1"/>
  <c r="L60" i="19" s="1"/>
  <c r="T60" i="2"/>
  <c r="T58" i="12" s="1"/>
  <c r="T60" i="12" s="1"/>
  <c r="T58" i="13" s="1"/>
  <c r="T60" i="13" s="1"/>
  <c r="T58" i="14" s="1"/>
  <c r="T60" i="14" s="1"/>
  <c r="T58" i="16" s="1"/>
  <c r="T60" i="16" s="1"/>
  <c r="T60" i="17" s="1"/>
  <c r="L60" i="2"/>
  <c r="AL60" i="12"/>
  <c r="AL58" i="13" s="1"/>
  <c r="AL60" i="13" s="1"/>
  <c r="AL58" i="14" s="1"/>
  <c r="AL60" i="14" s="1"/>
  <c r="AL58" i="16" s="1"/>
  <c r="AL60" i="16" s="1"/>
  <c r="AW13" i="1"/>
  <c r="AW14" i="1" s="1"/>
  <c r="AW15" i="1" s="1"/>
  <c r="AW16" i="1" s="1"/>
  <c r="AW17" i="1" s="1"/>
  <c r="AP12" i="1"/>
  <c r="AP13" i="1" s="1"/>
  <c r="AP14" i="1" s="1"/>
  <c r="AP15" i="1" s="1"/>
  <c r="AP16" i="1" s="1"/>
  <c r="AP17" i="1" s="1"/>
  <c r="AI13" i="1"/>
  <c r="AI14" i="1" s="1"/>
  <c r="AI15" i="1" s="1"/>
  <c r="AI16" i="1" s="1"/>
  <c r="AI17" i="1" s="1"/>
  <c r="AB13" i="1"/>
  <c r="AB14" i="1" s="1"/>
  <c r="AB15" i="1" s="1"/>
  <c r="AB16" i="1" s="1"/>
  <c r="AB17" i="1" s="1"/>
  <c r="AR58" i="16" l="1"/>
  <c r="AR60" i="16" s="1"/>
  <c r="L58" i="20"/>
  <c r="L60" i="20" s="1"/>
  <c r="L58" i="21" s="1"/>
  <c r="L60" i="21" s="1"/>
  <c r="L58" i="22" s="1"/>
  <c r="L60" i="22" s="1"/>
  <c r="L58" i="12"/>
  <c r="L60" i="12" s="1"/>
  <c r="L58" i="13" s="1"/>
  <c r="L60" i="13" s="1"/>
  <c r="L58" i="14" s="1"/>
  <c r="L60" i="14" s="1"/>
  <c r="L58" i="16" s="1"/>
  <c r="L60" i="16" s="1"/>
  <c r="AP12" i="23"/>
  <c r="AP13" i="23" s="1"/>
  <c r="AP14" i="23" s="1"/>
  <c r="AP15" i="23" s="1"/>
  <c r="AP16" i="23" s="1"/>
  <c r="AP17" i="23" s="1"/>
  <c r="AL60" i="17"/>
  <c r="AL58" i="18" s="1"/>
  <c r="AL60" i="18" s="1"/>
  <c r="AL58" i="19" s="1"/>
  <c r="AL60" i="19" s="1"/>
  <c r="AL58" i="20" s="1"/>
  <c r="AL60" i="20" s="1"/>
  <c r="AF60" i="17"/>
  <c r="AF58" i="18" s="1"/>
  <c r="AF60" i="18" s="1"/>
  <c r="AF58" i="19" s="1"/>
  <c r="AF60" i="19" s="1"/>
  <c r="AF58" i="20" s="1"/>
  <c r="AF60" i="20" s="1"/>
  <c r="AF58" i="21" s="1"/>
  <c r="AF60" i="21" s="1"/>
  <c r="AF58" i="22" s="1"/>
  <c r="AF60" i="22" s="1"/>
  <c r="AI12" i="23"/>
  <c r="AI13" i="23" s="1"/>
  <c r="AI14" i="23" s="1"/>
  <c r="AI15" i="23" s="1"/>
  <c r="AI16" i="23" s="1"/>
  <c r="AI17" i="23" s="1"/>
  <c r="AR60" i="17"/>
  <c r="AR58" i="18" s="1"/>
  <c r="AR60" i="18" s="1"/>
  <c r="AR58" i="19" s="1"/>
  <c r="AR60" i="19" s="1"/>
  <c r="AR58" i="20" s="1"/>
  <c r="AR60" i="20" s="1"/>
  <c r="AR58" i="21" s="1"/>
  <c r="AR60" i="21" s="1"/>
  <c r="AR58" i="22" s="1"/>
  <c r="AR60" i="22" s="1"/>
  <c r="AW12" i="23"/>
  <c r="AW13" i="23" s="1"/>
  <c r="AW14" i="23" s="1"/>
  <c r="AW15" i="23" s="1"/>
  <c r="AW16" i="23" s="1"/>
  <c r="AW17" i="23" s="1"/>
  <c r="U12" i="23"/>
  <c r="U13" i="23" s="1"/>
  <c r="U14" i="23" s="1"/>
  <c r="U15" i="23" s="1"/>
  <c r="U16" i="23" s="1"/>
  <c r="U17" i="23" s="1"/>
  <c r="T58" i="18"/>
  <c r="T60" i="18" s="1"/>
  <c r="T58" i="19" s="1"/>
  <c r="T60" i="19" s="1"/>
  <c r="T58" i="20" s="1"/>
  <c r="T60" i="20" s="1"/>
  <c r="T58" i="21" s="1"/>
  <c r="T60" i="21" s="1"/>
  <c r="T58" i="22" s="1"/>
  <c r="T60" i="22" s="1"/>
  <c r="U12" i="1"/>
  <c r="U13" i="1" s="1"/>
  <c r="U14" i="1" s="1"/>
  <c r="U15" i="1" s="1"/>
  <c r="U16" i="1" s="1"/>
  <c r="U17" i="1" s="1"/>
  <c r="AL58" i="21" l="1"/>
  <c r="AL60" i="21" s="1"/>
  <c r="AL58" i="22" s="1"/>
  <c r="AL60" i="22" s="1"/>
  <c r="A17" i="1"/>
  <c r="A16" i="1"/>
  <c r="A15" i="1"/>
  <c r="A14" i="1"/>
  <c r="A13" i="1"/>
  <c r="A12" i="1"/>
  <c r="L12" i="1" l="1"/>
  <c r="L13" i="1" s="1"/>
  <c r="L14" i="1" s="1"/>
  <c r="L15" i="1" s="1"/>
  <c r="L16" i="1" s="1"/>
  <c r="L17" i="1" s="1"/>
</calcChain>
</file>

<file path=xl/sharedStrings.xml><?xml version="1.0" encoding="utf-8"?>
<sst xmlns="http://schemas.openxmlformats.org/spreadsheetml/2006/main" count="1470" uniqueCount="119">
  <si>
    <t>UNIVERSITY AT BUFFALO</t>
  </si>
  <si>
    <t>Semi-Annual Attendance and Leave Report</t>
  </si>
  <si>
    <t>Last, First Name</t>
  </si>
  <si>
    <t>Appointment Date</t>
  </si>
  <si>
    <t>YEAR</t>
  </si>
  <si>
    <t>VACATION</t>
  </si>
  <si>
    <t>SICK LEAVE DAYS</t>
  </si>
  <si>
    <t>HOLIDAY COMPENSATORY</t>
  </si>
  <si>
    <t>DEFICIT REDUCTION</t>
  </si>
  <si>
    <t>DAYS</t>
  </si>
  <si>
    <t>USED</t>
  </si>
  <si>
    <t>Must Accrue in Days</t>
  </si>
  <si>
    <t>Earned</t>
  </si>
  <si>
    <t>Used</t>
  </si>
  <si>
    <t>Balance</t>
  </si>
  <si>
    <t>Family</t>
  </si>
  <si>
    <t>Balance Brought Forward</t>
  </si>
  <si>
    <t>Remarks</t>
  </si>
  <si>
    <t>SABBATICAL LEAVE DATES</t>
  </si>
  <si>
    <t>LEAVE WITH/WITHOUT PAY DATES &amp; TYPES</t>
  </si>
  <si>
    <t>JURY DUTY DATES</t>
  </si>
  <si>
    <t>MILITARY LEAVE WITH PAY</t>
  </si>
  <si>
    <t>FTE</t>
  </si>
  <si>
    <t>Line No.</t>
  </si>
  <si>
    <t>Department</t>
  </si>
  <si>
    <t>Person No.</t>
  </si>
  <si>
    <t>CERTIFIED CORRECT</t>
  </si>
  <si>
    <t>Employee Signature</t>
  </si>
  <si>
    <t>Supervisor/Department Head/Chair Signature</t>
  </si>
  <si>
    <t>Date</t>
  </si>
  <si>
    <t>Vacation, holiday and/or sick leave credits cannot be used or accrued.</t>
  </si>
  <si>
    <t>A copy of subpoena for jury duty must be attached to this form. No accrual charges.</t>
  </si>
  <si>
    <t>Copy of orders must be attached.</t>
  </si>
  <si>
    <t>Submit C-2 or documentation for restoration of accruals.</t>
  </si>
  <si>
    <t>Forefit vacation leave accruals appropriately.</t>
  </si>
  <si>
    <t>LEAVE DAYS*</t>
  </si>
  <si>
    <t>FLOATING HOLIDAY</t>
  </si>
  <si>
    <t>Reporting Schedule</t>
  </si>
  <si>
    <t>OVERTIME COMPENSATORY</t>
  </si>
  <si>
    <t>For Use by Non-Exempt Professional Employees</t>
  </si>
  <si>
    <t>TIME HOURS**</t>
  </si>
  <si>
    <t>LEAVE (DRL)***</t>
  </si>
  <si>
    <r>
      <t xml:space="preserve">*Compensatory Days Off and Floating Holidays </t>
    </r>
    <r>
      <rPr>
        <sz val="8.5"/>
        <color rgb="FF000000"/>
        <rFont val="Calibri"/>
        <family val="2"/>
        <scheme val="minor"/>
      </rPr>
      <t>shall be scheduled at a time mutually convenient within 1 year from the day they are granted.</t>
    </r>
  </si>
  <si>
    <r>
      <t xml:space="preserve">**Maximum 240 hours. </t>
    </r>
    <r>
      <rPr>
        <sz val="8.5"/>
        <color rgb="FF000000"/>
        <rFont val="Calibri"/>
        <family val="2"/>
        <scheme val="minor"/>
      </rPr>
      <t>Hours up to 40 accrue at straight time ratem hours over 40 accrue at the rate of one and one half.</t>
    </r>
  </si>
  <si>
    <r>
      <t xml:space="preserve">**DRL </t>
    </r>
    <r>
      <rPr>
        <sz val="8.5"/>
        <color rgb="FF000000"/>
        <rFont val="Calibri"/>
        <family val="2"/>
        <scheme val="minor"/>
      </rPr>
      <t>- Full-time UUP receive 2 days DRL (part-time UUP 2 days pro-rated) effective August 29, 2013.</t>
    </r>
  </si>
  <si>
    <t>PRODUCTIVITY IMPROVEMENT PROGRAM (PIP)</t>
  </si>
  <si>
    <t>WORKERS COMPENSATION LEAVE DATES</t>
  </si>
  <si>
    <t>All professional staff must complete this attendance report and submit it to their Supervisor/Department Head/Chair by the fifth of the following month.</t>
  </si>
  <si>
    <t>Non-Exempt Professional Employees</t>
  </si>
  <si>
    <t>Monthly Attendance and Leave Report</t>
  </si>
  <si>
    <t>To:</t>
  </si>
  <si>
    <t>Supervisor/Department Head/Chair</t>
  </si>
  <si>
    <t>Except for those absences noted below, chargeable to vacation, sick leave, holiday compensatory time, floating holiday</t>
  </si>
  <si>
    <t xml:space="preserve">or deficit reduction leave (DRL), I have not been absent for the month of </t>
  </si>
  <si>
    <t>,</t>
  </si>
  <si>
    <t>No Chargeable Absence</t>
  </si>
  <si>
    <t>Vacation/Annual Leave (calendar/college year appointments only)</t>
  </si>
  <si>
    <t>No. Days Used</t>
  </si>
  <si>
    <t>Date(s) Used</t>
  </si>
  <si>
    <t>Sick Leave</t>
  </si>
  <si>
    <t>Regular Used</t>
  </si>
  <si>
    <t>Family Used</t>
  </si>
  <si>
    <t>Holiday Compensatory Time (calendar/college year appointments only)</t>
  </si>
  <si>
    <t>No. Days Earned</t>
  </si>
  <si>
    <t>Date(s) Earned</t>
  </si>
  <si>
    <t>Floating Holiday (calendar/college year appointments only)</t>
  </si>
  <si>
    <t>Overtime Compensatory Time</t>
  </si>
  <si>
    <t>Deficit Reduction Leave</t>
  </si>
  <si>
    <t>CHECK IF APPLICABLE:</t>
  </si>
  <si>
    <t>Sabbatical Leave Dates</t>
  </si>
  <si>
    <t>(Vacation and/or sick leave credits cannot be used or accrued)</t>
  </si>
  <si>
    <t>Leave With/Without Pay Dates and Type</t>
  </si>
  <si>
    <t xml:space="preserve">Jury Duty Dates </t>
  </si>
  <si>
    <t>(A copy of subpoena for jury duty must be attached to this form. No accrual charges.)</t>
  </si>
  <si>
    <t>Military Leave with Pay (No. of Days</t>
  </si>
  <si>
    <t>) Dates</t>
  </si>
  <si>
    <t>(Copy of orders must be attached)</t>
  </si>
  <si>
    <t>Workers Compensation Leave Dates</t>
  </si>
  <si>
    <t>(Submit C-2 or documentation for restoration of accruals)</t>
  </si>
  <si>
    <r>
      <t xml:space="preserve">Productivity Improvement Program (PIP) </t>
    </r>
    <r>
      <rPr>
        <sz val="9"/>
        <color theme="1"/>
        <rFont val="Calibri"/>
        <family val="2"/>
        <scheme val="minor"/>
      </rPr>
      <t>(Forfeit vacation leave accruals appropriately)</t>
    </r>
  </si>
  <si>
    <t>*Compensatory days off shall be scheduled at a time mutually convenient within 1 year from the day they are granted.</t>
  </si>
  <si>
    <t>**Maximum 240 hours. Hours up to 40 accrue at straght time rate, hours over 40 accrue at the rate of one and one half.</t>
  </si>
  <si>
    <t>***DRL - Full-time UUP receive 2 days DRL (part-time UUP 2 days pro-rated) effective August 29, 2013</t>
  </si>
  <si>
    <t>ACCRUAL USE AND SUMMARY</t>
  </si>
  <si>
    <t>VACATION/ANNUAL</t>
  </si>
  <si>
    <t>SICK LEAVE</t>
  </si>
  <si>
    <t>HOLIDAY</t>
  </si>
  <si>
    <t>FLOATING</t>
  </si>
  <si>
    <t>OVERTIME</t>
  </si>
  <si>
    <t>DEFICIT</t>
  </si>
  <si>
    <t>ACCRUAL USE</t>
  </si>
  <si>
    <t>LEAVE</t>
  </si>
  <si>
    <t>COMPENSATORY TIME</t>
  </si>
  <si>
    <t>COMPENSATORY</t>
  </si>
  <si>
    <t>REDUCTION</t>
  </si>
  <si>
    <t>IN DAYS</t>
  </si>
  <si>
    <t>DAYS*</t>
  </si>
  <si>
    <t>Regular</t>
  </si>
  <si>
    <t>Current Month</t>
  </si>
  <si>
    <t>New Balance</t>
  </si>
  <si>
    <t>Employee Name (Please Print)</t>
  </si>
  <si>
    <t>Signature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</si>
  <si>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</si>
  <si>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</si>
  <si>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</si>
  <si>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</si>
  <si>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</si>
  <si>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</si>
  <si>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</si>
  <si>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</si>
  <si>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</si>
  <si>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</si>
  <si>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</si>
  <si>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</si>
  <si>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</t>
  </si>
  <si>
    <t>INSTRUCTIONS FOR USING THE UUP TIME SHEETS</t>
  </si>
  <si>
    <t>WORKSHEET CONTAINS MONTHLY TABS (SEE BELOW) AND 2 SIX-MONTH SUMMARIES</t>
  </si>
  <si>
    <t xml:space="preserve">YOU CAN ONLY START ENTERING (INPUT) FROM EITHER JANUARY OR JULY. </t>
  </si>
  <si>
    <t>MONTHLY BALANCES WILL BE CARRIED OVER TO THE 6-MONTH SUMMARIES.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</si>
</sst>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-0000"/>
  </numFmts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000000"/>
      <name val="Tahoma"/>
      <family val="2"/>
    </font>
    <font>
      <sz val="8.5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4" tint="-0.249977111117893"/>
      <name val="Calibri"/>
      <family val="2"/>
      <scheme val="minor"/>
    </font>
    <font>
      <sz val="8.5"/>
      <color theme="5" tint="-0.249977111117893"/>
      <name val="Calibri"/>
      <family val="2"/>
      <scheme val="minor"/>
    </font>
    <font>
      <sz val="8.5"/>
      <name val="Calibri"/>
      <family val="2"/>
      <scheme val="minor"/>
    </font>
    <font>
      <sz val="11"/>
      <color theme="1"/>
      <name val="Constantia"/>
      <family val="1"/>
    </font>
    <font>
      <sz val="9"/>
      <color theme="1"/>
      <name val="Constantia"/>
      <family val="1"/>
    </font>
    <font>
      <b/>
      <sz val="8.5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14" fillId="0" borderId="1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/>
    <xf numFmtId="0" fontId="10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1" fillId="0" borderId="0" xfId="0" applyFont="1" applyBorder="1" applyProtection="1"/>
    <xf numFmtId="0" fontId="3" fillId="0" borderId="0" xfId="0" applyFont="1" applyBorder="1" applyAlignment="1" applyProtection="1"/>
    <xf numFmtId="0" fontId="4" fillId="0" borderId="0" xfId="0" applyFont="1" applyAlignment="1" applyProtection="1"/>
    <xf numFmtId="14" fontId="1" fillId="0" borderId="0" xfId="0" applyNumberFormat="1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9" fillId="0" borderId="0" xfId="0" applyFont="1" applyAlignment="1">
      <alignment vertical="center" readingOrder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20" fillId="0" borderId="0" xfId="0" applyFont="1" applyAlignment="1"/>
    <xf numFmtId="0" fontId="18" fillId="0" borderId="5" xfId="0" applyFont="1" applyBorder="1" applyAlignment="1">
      <alignment horizontal="right"/>
    </xf>
    <xf numFmtId="0" fontId="18" fillId="0" borderId="5" xfId="0" applyFont="1" applyBorder="1" applyAlignment="1"/>
    <xf numFmtId="0" fontId="17" fillId="0" borderId="0" xfId="0" applyFont="1" applyBorder="1" applyAlignment="1"/>
    <xf numFmtId="0" fontId="18" fillId="0" borderId="0" xfId="0" applyFont="1" applyAlignment="1">
      <alignment horizontal="left"/>
    </xf>
    <xf numFmtId="0" fontId="18" fillId="0" borderId="12" xfId="0" applyFont="1" applyBorder="1" applyAlignment="1"/>
    <xf numFmtId="0" fontId="17" fillId="0" borderId="12" xfId="0" applyFont="1" applyBorder="1" applyAlignment="1"/>
    <xf numFmtId="0" fontId="17" fillId="0" borderId="12" xfId="0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6" fillId="0" borderId="0" xfId="0" applyFont="1" applyBorder="1" applyAlignment="1"/>
    <xf numFmtId="0" fontId="22" fillId="0" borderId="0" xfId="0" applyFont="1" applyAlignment="1"/>
    <xf numFmtId="0" fontId="23" fillId="0" borderId="0" xfId="0" applyFont="1"/>
    <xf numFmtId="0" fontId="24" fillId="0" borderId="13" xfId="0" applyFont="1" applyBorder="1"/>
    <xf numFmtId="0" fontId="15" fillId="0" borderId="0" xfId="0" applyFont="1" applyBorder="1"/>
    <xf numFmtId="0" fontId="15" fillId="0" borderId="11" xfId="0" applyFont="1" applyBorder="1"/>
    <xf numFmtId="0" fontId="15" fillId="0" borderId="0" xfId="0" applyFont="1"/>
    <xf numFmtId="0" fontId="15" fillId="0" borderId="4" xfId="0" applyFont="1" applyBorder="1"/>
    <xf numFmtId="0" fontId="15" fillId="0" borderId="5" xfId="0" applyFont="1" applyBorder="1"/>
    <xf numFmtId="0" fontId="15" fillId="0" borderId="6" xfId="0" applyFont="1" applyBorder="1"/>
    <xf numFmtId="0" fontId="24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0" fontId="24" fillId="0" borderId="0" xfId="0" applyFont="1"/>
    <xf numFmtId="0" fontId="22" fillId="0" borderId="0" xfId="0" applyFont="1"/>
    <xf numFmtId="0" fontId="16" fillId="0" borderId="0" xfId="0" applyFont="1"/>
    <xf numFmtId="0" fontId="18" fillId="0" borderId="5" xfId="0" applyFont="1" applyBorder="1"/>
    <xf numFmtId="0" fontId="17" fillId="0" borderId="5" xfId="0" applyFont="1" applyBorder="1"/>
    <xf numFmtId="0" fontId="0" fillId="0" borderId="0" xfId="0" applyAlignment="1">
      <alignment wrapText="1"/>
    </xf>
    <xf numFmtId="0" fontId="29" fillId="0" borderId="0" xfId="0" applyFont="1" applyAlignment="1">
      <alignment wrapText="1"/>
    </xf>
    <xf numFmtId="0" fontId="0" fillId="0" borderId="13" xfId="0" applyBorder="1"/>
    <xf numFmtId="0" fontId="0" fillId="0" borderId="0" xfId="0" applyBorder="1"/>
    <xf numFmtId="0" fontId="0" fillId="0" borderId="11" xfId="0" applyBorder="1"/>
    <xf numFmtId="0" fontId="29" fillId="0" borderId="13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29" fillId="0" borderId="11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8" fillId="0" borderId="1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9" fillId="0" borderId="11" xfId="0" applyFont="1" applyBorder="1" applyAlignment="1">
      <alignment horizontal="left" wrapText="1"/>
    </xf>
    <xf numFmtId="0" fontId="29" fillId="0" borderId="13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29" fillId="0" borderId="11" xfId="0" applyFont="1" applyBorder="1" applyAlignment="1">
      <alignment horizontal="left"/>
    </xf>
    <xf numFmtId="14" fontId="13" fillId="0" borderId="5" xfId="0" applyNumberFormat="1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left"/>
      <protection locked="0"/>
    </xf>
    <xf numFmtId="164" fontId="13" fillId="0" borderId="5" xfId="0" applyNumberFormat="1" applyFont="1" applyBorder="1" applyAlignment="1" applyProtection="1">
      <alignment horizontal="left"/>
      <protection locked="0"/>
    </xf>
    <xf numFmtId="0" fontId="17" fillId="0" borderId="5" xfId="0" applyFont="1" applyBorder="1" applyAlignment="1">
      <alignment horizontal="left"/>
    </xf>
    <xf numFmtId="4" fontId="24" fillId="0" borderId="7" xfId="0" applyNumberFormat="1" applyFont="1" applyBorder="1" applyAlignment="1">
      <alignment horizontal="right"/>
    </xf>
    <xf numFmtId="4" fontId="24" fillId="0" borderId="8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0" fontId="13" fillId="0" borderId="5" xfId="0" applyNumberFormat="1" applyFont="1" applyBorder="1" applyAlignment="1" applyProtection="1">
      <alignment horizontal="left"/>
      <protection locked="0"/>
    </xf>
    <xf numFmtId="4" fontId="15" fillId="0" borderId="1" xfId="0" applyNumberFormat="1" applyFont="1" applyBorder="1" applyAlignment="1">
      <alignment horizontal="right"/>
    </xf>
    <xf numFmtId="4" fontId="15" fillId="0" borderId="3" xfId="0" applyNumberFormat="1" applyFont="1" applyBorder="1" applyAlignment="1">
      <alignment horizontal="right"/>
    </xf>
    <xf numFmtId="4" fontId="25" fillId="0" borderId="7" xfId="0" applyNumberFormat="1" applyFont="1" applyBorder="1" applyAlignment="1" applyProtection="1">
      <alignment horizontal="center"/>
      <protection locked="0"/>
    </xf>
    <xf numFmtId="4" fontId="25" fillId="0" borderId="8" xfId="0" applyNumberFormat="1" applyFont="1" applyBorder="1" applyAlignment="1" applyProtection="1">
      <alignment horizontal="center"/>
      <protection locked="0"/>
    </xf>
    <xf numFmtId="4" fontId="26" fillId="0" borderId="7" xfId="0" applyNumberFormat="1" applyFont="1" applyBorder="1" applyAlignment="1" applyProtection="1">
      <alignment horizontal="right"/>
      <protection locked="0"/>
    </xf>
    <xf numFmtId="4" fontId="26" fillId="0" borderId="8" xfId="0" applyNumberFormat="1" applyFont="1" applyBorder="1" applyAlignment="1" applyProtection="1">
      <alignment horizontal="right"/>
      <protection locked="0"/>
    </xf>
    <xf numFmtId="4" fontId="27" fillId="0" borderId="7" xfId="0" applyNumberFormat="1" applyFont="1" applyBorder="1" applyAlignment="1" applyProtection="1">
      <alignment horizontal="right"/>
    </xf>
    <xf numFmtId="4" fontId="27" fillId="0" borderId="8" xfId="0" applyNumberFormat="1" applyFont="1" applyBorder="1" applyAlignment="1" applyProtection="1">
      <alignment horizontal="right"/>
    </xf>
    <xf numFmtId="4" fontId="15" fillId="4" borderId="7" xfId="0" applyNumberFormat="1" applyFont="1" applyFill="1" applyBorder="1" applyAlignment="1">
      <alignment horizontal="center"/>
    </xf>
    <xf numFmtId="4" fontId="15" fillId="4" borderId="8" xfId="0" applyNumberFormat="1" applyFont="1" applyFill="1" applyBorder="1" applyAlignment="1">
      <alignment horizontal="center"/>
    </xf>
    <xf numFmtId="4" fontId="15" fillId="4" borderId="7" xfId="0" applyNumberFormat="1" applyFont="1" applyFill="1" applyBorder="1" applyAlignment="1">
      <alignment horizontal="right"/>
    </xf>
    <xf numFmtId="4" fontId="15" fillId="4" borderId="8" xfId="0" applyNumberFormat="1" applyFont="1" applyFill="1" applyBorder="1" applyAlignment="1">
      <alignment horizontal="right"/>
    </xf>
    <xf numFmtId="4" fontId="25" fillId="0" borderId="7" xfId="0" applyNumberFormat="1" applyFont="1" applyBorder="1" applyAlignment="1" applyProtection="1">
      <alignment horizontal="right"/>
      <protection locked="0"/>
    </xf>
    <xf numFmtId="4" fontId="25" fillId="0" borderId="8" xfId="0" applyNumberFormat="1" applyFont="1" applyBorder="1" applyAlignment="1" applyProtection="1">
      <alignment horizontal="right"/>
      <protection locked="0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8" fillId="3" borderId="7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16" fillId="0" borderId="0" xfId="0" applyFont="1" applyAlignment="1"/>
    <xf numFmtId="2" fontId="13" fillId="0" borderId="9" xfId="0" applyNumberFormat="1" applyFont="1" applyBorder="1" applyAlignment="1" applyProtection="1">
      <alignment horizontal="center"/>
      <protection locked="0"/>
    </xf>
    <xf numFmtId="4" fontId="13" fillId="0" borderId="5" xfId="0" applyNumberFormat="1" applyFont="1" applyBorder="1" applyAlignment="1" applyProtection="1">
      <alignment horizontal="right"/>
      <protection locked="0"/>
    </xf>
    <xf numFmtId="0" fontId="17" fillId="0" borderId="0" xfId="0" applyFont="1" applyAlignme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8" fillId="0" borderId="0" xfId="0" applyFont="1" applyAlignment="1"/>
    <xf numFmtId="0" fontId="17" fillId="0" borderId="0" xfId="0" applyFont="1" applyAlignment="1">
      <alignment horizontal="left"/>
    </xf>
    <xf numFmtId="0" fontId="21" fillId="0" borderId="5" xfId="0" applyFont="1" applyBorder="1" applyAlignment="1" applyProtection="1">
      <alignment horizontal="center"/>
    </xf>
    <xf numFmtId="0" fontId="21" fillId="0" borderId="5" xfId="0" applyFont="1" applyBorder="1" applyAlignment="1" applyProtection="1">
      <alignment horizontal="left"/>
      <protection locked="0"/>
    </xf>
    <xf numFmtId="4" fontId="30" fillId="5" borderId="7" xfId="0" applyNumberFormat="1" applyFont="1" applyFill="1" applyBorder="1" applyAlignment="1" applyProtection="1">
      <alignment horizontal="right"/>
    </xf>
    <xf numFmtId="4" fontId="30" fillId="5" borderId="8" xfId="0" applyNumberFormat="1" applyFont="1" applyFill="1" applyBorder="1" applyAlignment="1" applyProtection="1">
      <alignment horizontal="right"/>
    </xf>
    <xf numFmtId="4" fontId="15" fillId="4" borderId="7" xfId="0" applyNumberFormat="1" applyFont="1" applyFill="1" applyBorder="1" applyAlignment="1" applyProtection="1">
      <alignment horizontal="center"/>
      <protection locked="0"/>
    </xf>
    <xf numFmtId="4" fontId="15" fillId="4" borderId="8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</xf>
    <xf numFmtId="14" fontId="10" fillId="0" borderId="5" xfId="0" applyNumberFormat="1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10" fillId="0" borderId="5" xfId="0" applyFont="1" applyBorder="1" applyAlignment="1" applyProtection="1">
      <alignment horizontal="left"/>
      <protection locked="0"/>
    </xf>
    <xf numFmtId="14" fontId="10" fillId="0" borderId="9" xfId="0" applyNumberFormat="1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left"/>
      <protection locked="0"/>
    </xf>
    <xf numFmtId="4" fontId="12" fillId="0" borderId="7" xfId="0" applyNumberFormat="1" applyFont="1" applyBorder="1" applyAlignment="1" applyProtection="1">
      <alignment horizontal="right"/>
    </xf>
    <xf numFmtId="4" fontId="12" fillId="0" borderId="9" xfId="0" applyNumberFormat="1" applyFont="1" applyBorder="1" applyAlignment="1" applyProtection="1">
      <alignment horizontal="right"/>
    </xf>
    <xf numFmtId="4" fontId="12" fillId="0" borderId="8" xfId="0" applyNumberFormat="1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64" fontId="10" fillId="0" borderId="9" xfId="0" applyNumberFormat="1" applyFont="1" applyBorder="1" applyAlignment="1" applyProtection="1">
      <alignment horizontal="left"/>
      <protection locked="0"/>
    </xf>
    <xf numFmtId="40" fontId="10" fillId="0" borderId="5" xfId="0" applyNumberFormat="1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4" fontId="21" fillId="6" borderId="7" xfId="0" applyNumberFormat="1" applyFont="1" applyFill="1" applyBorder="1" applyAlignment="1" applyProtection="1">
      <alignment horizontal="right"/>
    </xf>
    <xf numFmtId="4" fontId="21" fillId="6" borderId="8" xfId="0" applyNumberFormat="1" applyFont="1" applyFill="1" applyBorder="1" applyAlignment="1" applyProtection="1">
      <alignment horizontal="right"/>
    </xf>
    <xf numFmtId="4" fontId="12" fillId="2" borderId="7" xfId="0" applyNumberFormat="1" applyFont="1" applyFill="1" applyBorder="1" applyAlignment="1" applyProtection="1">
      <alignment horizontal="right"/>
    </xf>
    <xf numFmtId="4" fontId="12" fillId="2" borderId="8" xfId="0" applyNumberFormat="1" applyFont="1" applyFill="1" applyBorder="1" applyAlignment="1" applyProtection="1">
      <alignment horizontal="right"/>
    </xf>
    <xf numFmtId="4" fontId="21" fillId="6" borderId="9" xfId="0" applyNumberFormat="1" applyFont="1" applyFill="1" applyBorder="1" applyAlignment="1" applyProtection="1">
      <alignment horizontal="right"/>
    </xf>
    <xf numFmtId="0" fontId="12" fillId="0" borderId="7" xfId="0" applyFont="1" applyBorder="1" applyAlignment="1" applyProtection="1">
      <alignment horizontal="center"/>
    </xf>
    <xf numFmtId="0" fontId="12" fillId="0" borderId="9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4" fontId="21" fillId="6" borderId="7" xfId="0" applyNumberFormat="1" applyFont="1" applyFill="1" applyBorder="1" applyAlignment="1" applyProtection="1">
      <alignment horizontal="right"/>
      <protection locked="0"/>
    </xf>
    <xf numFmtId="4" fontId="21" fillId="6" borderId="9" xfId="0" applyNumberFormat="1" applyFont="1" applyFill="1" applyBorder="1" applyAlignment="1" applyProtection="1">
      <alignment horizontal="right"/>
      <protection locked="0"/>
    </xf>
    <xf numFmtId="4" fontId="21" fillId="6" borderId="8" xfId="0" applyNumberFormat="1" applyFont="1" applyFill="1" applyBorder="1" applyAlignment="1" applyProtection="1">
      <alignment horizontal="right"/>
      <protection locked="0"/>
    </xf>
    <xf numFmtId="14" fontId="10" fillId="0" borderId="5" xfId="0" applyNumberFormat="1" applyFont="1" applyBorder="1" applyAlignment="1" applyProtection="1">
      <alignment horizontal="left"/>
    </xf>
    <xf numFmtId="0" fontId="10" fillId="0" borderId="5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4" fontId="13" fillId="0" borderId="7" xfId="0" applyNumberFormat="1" applyFont="1" applyBorder="1" applyAlignment="1" applyProtection="1">
      <alignment horizontal="right"/>
    </xf>
    <xf numFmtId="4" fontId="13" fillId="0" borderId="8" xfId="0" applyNumberFormat="1" applyFont="1" applyBorder="1" applyAlignment="1" applyProtection="1">
      <alignment horizontal="right"/>
    </xf>
    <xf numFmtId="4" fontId="12" fillId="0" borderId="7" xfId="0" applyNumberFormat="1" applyFont="1" applyBorder="1" applyAlignment="1" applyProtection="1">
      <alignment horizontal="right"/>
      <protection locked="0"/>
    </xf>
    <xf numFmtId="4" fontId="12" fillId="0" borderId="9" xfId="0" applyNumberFormat="1" applyFont="1" applyBorder="1" applyAlignment="1" applyProtection="1">
      <alignment horizontal="right"/>
      <protection locked="0"/>
    </xf>
    <xf numFmtId="4" fontId="12" fillId="0" borderId="8" xfId="0" applyNumberFormat="1" applyFont="1" applyBorder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Radio" checked="Checked" firstButton="1" lockText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Radio" checked="Checked" firstButton="1" fmlaLink="A4" lockText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8440" name="Object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20488" name="Object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0</xdr:colOff>
      <xdr:row>27</xdr:row>
      <xdr:rowOff>175260</xdr:rowOff>
    </xdr:from>
    <xdr:ext cx="3962400" cy="891013"/>
    <xdr:sp macro="" textlink="">
      <xdr:nvSpPr>
        <xdr:cNvPr id="2" name="TextBox 1"/>
        <xdr:cNvSpPr txBox="1"/>
      </xdr:nvSpPr>
      <xdr:spPr>
        <a:xfrm>
          <a:off x="5715000" y="5181600"/>
          <a:ext cx="3962400" cy="891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NOTE:</a:t>
          </a:r>
          <a:r>
            <a:rPr lang="en-US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above data must be supported by monthly attendance reports. These records are required to be kept for at least three years subsequent to the date of certification.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5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Vacation leave credits may exceed 40 days during the calendar year but the employee must use the amount over 40 days prior to December 31 of that year.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0</xdr:col>
          <xdr:colOff>171450</xdr:colOff>
          <xdr:row>21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0</xdr:col>
          <xdr:colOff>171450</xdr:colOff>
          <xdr:row>23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9525</xdr:rowOff>
        </xdr:from>
        <xdr:to>
          <xdr:col>0</xdr:col>
          <xdr:colOff>171450</xdr:colOff>
          <xdr:row>25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0</xdr:col>
          <xdr:colOff>171450</xdr:colOff>
          <xdr:row>27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9525</xdr:rowOff>
        </xdr:from>
        <xdr:to>
          <xdr:col>0</xdr:col>
          <xdr:colOff>171450</xdr:colOff>
          <xdr:row>29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171450</xdr:colOff>
          <xdr:row>31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9525</xdr:rowOff>
        </xdr:from>
        <xdr:to>
          <xdr:col>0</xdr:col>
          <xdr:colOff>171450</xdr:colOff>
          <xdr:row>31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57150</xdr:rowOff>
        </xdr:from>
        <xdr:to>
          <xdr:col>4</xdr:col>
          <xdr:colOff>85725</xdr:colOff>
          <xdr:row>1</xdr:row>
          <xdr:rowOff>38100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 - 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33</xdr:row>
          <xdr:rowOff>85725</xdr:rowOff>
        </xdr:from>
        <xdr:to>
          <xdr:col>39</xdr:col>
          <xdr:colOff>161925</xdr:colOff>
          <xdr:row>37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0</xdr:colOff>
      <xdr:row>27</xdr:row>
      <xdr:rowOff>175260</xdr:rowOff>
    </xdr:from>
    <xdr:ext cx="3962400" cy="891013"/>
    <xdr:sp macro="" textlink="">
      <xdr:nvSpPr>
        <xdr:cNvPr id="2" name="TextBox 1"/>
        <xdr:cNvSpPr txBox="1"/>
      </xdr:nvSpPr>
      <xdr:spPr>
        <a:xfrm>
          <a:off x="5429250" y="5137785"/>
          <a:ext cx="3962400" cy="891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NOTE:</a:t>
          </a:r>
          <a:r>
            <a:rPr lang="en-US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The above data must be supported by monthly attendance reports. These records are required to be kept for at least three years subsequent to the date of certification.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5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5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Vacation leave credits may exceed 40 days during the calendar year but the employee must use the amount over 40 days prior to December 31 of that year.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0</xdr:col>
          <xdr:colOff>171450</xdr:colOff>
          <xdr:row>21</xdr:row>
          <xdr:rowOff>19050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0</xdr:col>
          <xdr:colOff>171450</xdr:colOff>
          <xdr:row>23</xdr:row>
          <xdr:rowOff>19050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9525</xdr:rowOff>
        </xdr:from>
        <xdr:to>
          <xdr:col>0</xdr:col>
          <xdr:colOff>171450</xdr:colOff>
          <xdr:row>25</xdr:row>
          <xdr:rowOff>19050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0</xdr:col>
          <xdr:colOff>171450</xdr:colOff>
          <xdr:row>27</xdr:row>
          <xdr:rowOff>19050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9525</xdr:rowOff>
        </xdr:from>
        <xdr:to>
          <xdr:col>0</xdr:col>
          <xdr:colOff>171450</xdr:colOff>
          <xdr:row>29</xdr:row>
          <xdr:rowOff>19050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171450</xdr:colOff>
          <xdr:row>31</xdr:row>
          <xdr:rowOff>9525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9525</xdr:rowOff>
        </xdr:from>
        <xdr:to>
          <xdr:col>0</xdr:col>
          <xdr:colOff>171450</xdr:colOff>
          <xdr:row>31</xdr:row>
          <xdr:rowOff>19050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85725</xdr:rowOff>
        </xdr:from>
        <xdr:to>
          <xdr:col>4</xdr:col>
          <xdr:colOff>133350</xdr:colOff>
          <xdr:row>2</xdr:row>
          <xdr:rowOff>85725</xdr:rowOff>
        </xdr:to>
        <xdr:sp macro="" textlink="">
          <xdr:nvSpPr>
            <xdr:cNvPr id="21513" name="Option Button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 - December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</xdr:colOff>
          <xdr:row>33</xdr:row>
          <xdr:rowOff>85725</xdr:rowOff>
        </xdr:from>
        <xdr:to>
          <xdr:col>39</xdr:col>
          <xdr:colOff>161925</xdr:colOff>
          <xdr:row>37</xdr:row>
          <xdr:rowOff>38100</xdr:rowOff>
        </xdr:to>
        <xdr:sp macro="" textlink="">
          <xdr:nvSpPr>
            <xdr:cNvPr id="21514" name="Object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61644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0248" name="Object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1272" name="Object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2296" name="Object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4344" name="Object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5368" name="Object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6392" name="Object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42</xdr:row>
          <xdr:rowOff>0</xdr:rowOff>
        </xdr:from>
        <xdr:to>
          <xdr:col>1</xdr:col>
          <xdr:colOff>133350</xdr:colOff>
          <xdr:row>43</xdr:row>
          <xdr:rowOff>57150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43</xdr:row>
          <xdr:rowOff>0</xdr:rowOff>
        </xdr:from>
        <xdr:to>
          <xdr:col>1</xdr:col>
          <xdr:colOff>133350</xdr:colOff>
          <xdr:row>44</xdr:row>
          <xdr:rowOff>57150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133350</xdr:colOff>
          <xdr:row>45</xdr:row>
          <xdr:rowOff>57150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45</xdr:row>
          <xdr:rowOff>0</xdr:rowOff>
        </xdr:from>
        <xdr:to>
          <xdr:col>1</xdr:col>
          <xdr:colOff>133350</xdr:colOff>
          <xdr:row>46</xdr:row>
          <xdr:rowOff>57150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133350</xdr:colOff>
          <xdr:row>47</xdr:row>
          <xdr:rowOff>57150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47</xdr:row>
          <xdr:rowOff>0</xdr:rowOff>
        </xdr:from>
        <xdr:to>
          <xdr:col>1</xdr:col>
          <xdr:colOff>133350</xdr:colOff>
          <xdr:row>48</xdr:row>
          <xdr:rowOff>57150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8</xdr:col>
          <xdr:colOff>0</xdr:colOff>
          <xdr:row>11</xdr:row>
          <xdr:rowOff>66675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129541</xdr:colOff>
      <xdr:row>60</xdr:row>
      <xdr:rowOff>91440</xdr:rowOff>
    </xdr:from>
    <xdr:ext cx="5189219" cy="1290353"/>
    <xdr:sp macro="" textlink="">
      <xdr:nvSpPr>
        <xdr:cNvPr id="9" name="TextBox 8"/>
        <xdr:cNvSpPr txBox="1"/>
      </xdr:nvSpPr>
      <xdr:spPr>
        <a:xfrm>
          <a:off x="129541" y="9787890"/>
          <a:ext cx="5189219" cy="1290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50" b="1"/>
            <a:t>Note: For full-time employees, record partial days absence as .75, .50, .25.</a:t>
          </a:r>
        </a:p>
        <a:p>
          <a:endParaRPr lang="en-US" sz="850" b="1"/>
        </a:p>
        <a:p>
          <a:r>
            <a:rPr lang="en-US" sz="850"/>
            <a:t>Absences</a:t>
          </a:r>
          <a:r>
            <a:rPr lang="en-US" sz="850" baseline="0"/>
            <a:t> for personal reasons must be charged to vacation, holiday compensatory leave or floating holiday credits. Academic year appointments do not accrue vacation credits. Part-time employees must accrue in days.</a:t>
          </a:r>
        </a:p>
        <a:p>
          <a:endParaRPr lang="en-US" sz="850" baseline="0"/>
        </a:p>
        <a:p>
          <a:r>
            <a:rPr lang="en-US" sz="850" b="1" baseline="0"/>
            <a:t>SUPERVISOR</a:t>
          </a:r>
          <a:r>
            <a:rPr lang="en-US" sz="850" baseline="0"/>
            <a:t>: Leave credits accrued and used each month must be posted to </a:t>
          </a:r>
          <a:r>
            <a:rPr lang="en-US" sz="850" b="1" i="1" baseline="0"/>
            <a:t>Semiannual Attendance and Leave Report</a:t>
          </a:r>
          <a:r>
            <a:rPr lang="en-US" sz="850" baseline="0"/>
            <a:t>.</a:t>
          </a:r>
        </a:p>
        <a:p>
          <a:endParaRPr lang="en-US" sz="850" baseline="0"/>
        </a:p>
        <a:p>
          <a:r>
            <a:rPr lang="en-US" sz="850" i="1" baseline="0"/>
            <a:t>Accrual Rates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67</xdr:row>
          <xdr:rowOff>133350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17416" name="Object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61.xml"/><Relationship Id="rId4" Type="http://schemas.openxmlformats.org/officeDocument/2006/relationships/oleObject" Target="../embeddings/oleObject9.bin"/><Relationship Id="rId9" Type="http://schemas.openxmlformats.org/officeDocument/2006/relationships/ctrlProp" Target="../ctrlProps/ctrlProp6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68.xml"/><Relationship Id="rId4" Type="http://schemas.openxmlformats.org/officeDocument/2006/relationships/oleObject" Target="../embeddings/oleObject10.bin"/><Relationship Id="rId9" Type="http://schemas.openxmlformats.org/officeDocument/2006/relationships/ctrlProp" Target="../ctrlProps/ctrlProp67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75.xml"/><Relationship Id="rId4" Type="http://schemas.openxmlformats.org/officeDocument/2006/relationships/oleObject" Target="../embeddings/oleObject11.bin"/><Relationship Id="rId9" Type="http://schemas.openxmlformats.org/officeDocument/2006/relationships/ctrlProp" Target="../ctrlProps/ctrlProp74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82.xml"/><Relationship Id="rId4" Type="http://schemas.openxmlformats.org/officeDocument/2006/relationships/oleObject" Target="../embeddings/oleObject12.bin"/><Relationship Id="rId9" Type="http://schemas.openxmlformats.org/officeDocument/2006/relationships/ctrlProp" Target="../ctrlProps/ctrlProp81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7.xml"/><Relationship Id="rId13" Type="http://schemas.openxmlformats.org/officeDocument/2006/relationships/ctrlProp" Target="../ctrlProps/ctrlProp92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86.xml"/><Relationship Id="rId12" Type="http://schemas.openxmlformats.org/officeDocument/2006/relationships/ctrlProp" Target="../ctrlProps/ctrlProp9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85.xml"/><Relationship Id="rId11" Type="http://schemas.openxmlformats.org/officeDocument/2006/relationships/ctrlProp" Target="../ctrlProps/ctrlProp90.xml"/><Relationship Id="rId5" Type="http://schemas.openxmlformats.org/officeDocument/2006/relationships/image" Target="../media/image2.emf"/><Relationship Id="rId10" Type="http://schemas.openxmlformats.org/officeDocument/2006/relationships/ctrlProp" Target="../ctrlProps/ctrlProp89.xml"/><Relationship Id="rId4" Type="http://schemas.openxmlformats.org/officeDocument/2006/relationships/oleObject" Target="../embeddings/oleObject13.bin"/><Relationship Id="rId9" Type="http://schemas.openxmlformats.org/officeDocument/2006/relationships/ctrlProp" Target="../ctrlProps/ctrlProp8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13" Type="http://schemas.openxmlformats.org/officeDocument/2006/relationships/ctrlProp" Target="../ctrlProps/ctrlProp100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5" Type="http://schemas.openxmlformats.org/officeDocument/2006/relationships/image" Target="../media/image2.emf"/><Relationship Id="rId10" Type="http://schemas.openxmlformats.org/officeDocument/2006/relationships/ctrlProp" Target="../ctrlProps/ctrlProp97.xml"/><Relationship Id="rId4" Type="http://schemas.openxmlformats.org/officeDocument/2006/relationships/oleObject" Target="../embeddings/oleObject14.bin"/><Relationship Id="rId9" Type="http://schemas.openxmlformats.org/officeDocument/2006/relationships/ctrlProp" Target="../ctrlProps/ctrlProp9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12.xml"/><Relationship Id="rId4" Type="http://schemas.openxmlformats.org/officeDocument/2006/relationships/oleObject" Target="../embeddings/oleObject2.bin"/><Relationship Id="rId9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19.xml"/><Relationship Id="rId4" Type="http://schemas.openxmlformats.org/officeDocument/2006/relationships/oleObject" Target="../embeddings/oleObject3.bin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26.xml"/><Relationship Id="rId4" Type="http://schemas.openxmlformats.org/officeDocument/2006/relationships/oleObject" Target="../embeddings/oleObject4.bin"/><Relationship Id="rId9" Type="http://schemas.openxmlformats.org/officeDocument/2006/relationships/ctrlProp" Target="../ctrlProps/ctrlProp2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3.xml"/><Relationship Id="rId4" Type="http://schemas.openxmlformats.org/officeDocument/2006/relationships/oleObject" Target="../embeddings/oleObject5.bin"/><Relationship Id="rId9" Type="http://schemas.openxmlformats.org/officeDocument/2006/relationships/ctrlProp" Target="../ctrlProps/ctrlProp3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40.xml"/><Relationship Id="rId4" Type="http://schemas.openxmlformats.org/officeDocument/2006/relationships/oleObject" Target="../embeddings/oleObject6.bin"/><Relationship Id="rId9" Type="http://schemas.openxmlformats.org/officeDocument/2006/relationships/ctrlProp" Target="../ctrlProps/ctrlProp3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47.xml"/><Relationship Id="rId4" Type="http://schemas.openxmlformats.org/officeDocument/2006/relationships/oleObject" Target="../embeddings/oleObject7.bin"/><Relationship Id="rId9" Type="http://schemas.openxmlformats.org/officeDocument/2006/relationships/ctrlProp" Target="../ctrlProps/ctrlProp4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51.xml"/><Relationship Id="rId12" Type="http://schemas.openxmlformats.org/officeDocument/2006/relationships/ctrlProp" Target="../ctrlProps/ctrlProp5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4.xml"/><Relationship Id="rId4" Type="http://schemas.openxmlformats.org/officeDocument/2006/relationships/oleObject" Target="../embeddings/oleObject8.bin"/><Relationship Id="rId9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1"/>
  <sheetViews>
    <sheetView workbookViewId="0">
      <selection activeCell="O17" sqref="O17"/>
    </sheetView>
  </sheetViews>
  <sheetFormatPr defaultRowHeight="15" x14ac:dyDescent="0.25"/>
  <sheetData>
    <row r="1" spans="1:8" x14ac:dyDescent="0.25">
      <c r="A1" s="73" t="s">
        <v>115</v>
      </c>
      <c r="B1" s="74"/>
      <c r="C1" s="74"/>
      <c r="D1" s="74"/>
      <c r="E1" s="74"/>
      <c r="F1" s="74"/>
      <c r="G1" s="74"/>
      <c r="H1" s="75"/>
    </row>
    <row r="2" spans="1:8" x14ac:dyDescent="0.25">
      <c r="A2" s="64"/>
      <c r="B2" s="65"/>
      <c r="C2" s="65"/>
      <c r="D2" s="65"/>
      <c r="E2" s="65"/>
      <c r="F2" s="65"/>
      <c r="G2" s="65"/>
      <c r="H2" s="66"/>
    </row>
    <row r="3" spans="1:8" x14ac:dyDescent="0.25">
      <c r="A3" s="76" t="s">
        <v>116</v>
      </c>
      <c r="B3" s="77"/>
      <c r="C3" s="77"/>
      <c r="D3" s="77"/>
      <c r="E3" s="77"/>
      <c r="F3" s="77"/>
      <c r="G3" s="77"/>
      <c r="H3" s="78"/>
    </row>
    <row r="4" spans="1:8" x14ac:dyDescent="0.25">
      <c r="A4" s="67"/>
      <c r="B4" s="68"/>
      <c r="C4" s="68"/>
      <c r="D4" s="68"/>
      <c r="E4" s="68"/>
      <c r="F4" s="68"/>
      <c r="G4" s="68"/>
      <c r="H4" s="69"/>
    </row>
    <row r="5" spans="1:8" x14ac:dyDescent="0.25">
      <c r="A5" s="79" t="s">
        <v>118</v>
      </c>
      <c r="B5" s="80"/>
      <c r="C5" s="80"/>
      <c r="D5" s="80"/>
      <c r="E5" s="80"/>
      <c r="F5" s="80"/>
      <c r="G5" s="80"/>
      <c r="H5" s="81"/>
    </row>
    <row r="6" spans="1:8" x14ac:dyDescent="0.25">
      <c r="A6" s="76" t="s">
        <v>114</v>
      </c>
      <c r="B6" s="77"/>
      <c r="C6" s="77"/>
      <c r="D6" s="77"/>
      <c r="E6" s="77"/>
      <c r="F6" s="77"/>
      <c r="G6" s="77"/>
      <c r="H6" s="78"/>
    </row>
    <row r="7" spans="1:8" x14ac:dyDescent="0.25">
      <c r="A7" s="79" t="s">
        <v>117</v>
      </c>
      <c r="B7" s="80"/>
      <c r="C7" s="80"/>
      <c r="D7" s="80"/>
      <c r="E7" s="80"/>
      <c r="F7" s="80"/>
      <c r="G7" s="80"/>
      <c r="H7" s="81"/>
    </row>
    <row r="8" spans="1:8" x14ac:dyDescent="0.25">
      <c r="A8" s="70"/>
      <c r="B8" s="71"/>
      <c r="C8" s="71"/>
      <c r="D8" s="71"/>
      <c r="E8" s="71"/>
      <c r="F8" s="71"/>
      <c r="G8" s="71"/>
      <c r="H8" s="72"/>
    </row>
    <row r="9" spans="1:8" x14ac:dyDescent="0.25">
      <c r="A9" s="63"/>
      <c r="B9" s="63"/>
      <c r="C9" s="63"/>
      <c r="D9" s="63"/>
      <c r="E9" s="63"/>
      <c r="F9" s="63"/>
      <c r="G9" s="63"/>
      <c r="H9" s="63"/>
    </row>
    <row r="11" spans="1:8" x14ac:dyDescent="0.25">
      <c r="A11" s="62"/>
      <c r="B11" s="62"/>
      <c r="C11" s="62"/>
      <c r="D11" s="62"/>
      <c r="E11" s="62"/>
      <c r="F11" s="62"/>
      <c r="G11" s="62"/>
      <c r="H11" s="62"/>
    </row>
  </sheetData>
  <mergeCells count="5">
    <mergeCell ref="A1:H1"/>
    <mergeCell ref="A3:H3"/>
    <mergeCell ref="A6:H6"/>
    <mergeCell ref="A7:H7"/>
    <mergeCell ref="A5:H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AW73"/>
  <sheetViews>
    <sheetView showGridLines="0" topLeftCell="A16" zoomScaleNormal="100" workbookViewId="0">
      <selection activeCell="AF58" sqref="AF58:AG58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110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August!L60</f>
        <v>0</v>
      </c>
      <c r="M58" s="130"/>
      <c r="N58" s="98"/>
      <c r="O58" s="99"/>
      <c r="P58" s="100"/>
      <c r="Q58" s="101"/>
      <c r="R58" s="100"/>
      <c r="S58" s="101"/>
      <c r="T58" s="129">
        <f>August!T60</f>
        <v>0</v>
      </c>
      <c r="U58" s="130"/>
      <c r="V58" s="98"/>
      <c r="W58" s="99"/>
      <c r="X58" s="100"/>
      <c r="Y58" s="101"/>
      <c r="Z58" s="129">
        <f>August!Z60</f>
        <v>0</v>
      </c>
      <c r="AA58" s="130"/>
      <c r="AB58" s="98"/>
      <c r="AC58" s="99"/>
      <c r="AD58" s="100"/>
      <c r="AE58" s="101"/>
      <c r="AF58" s="129">
        <f>August!AF60</f>
        <v>0</v>
      </c>
      <c r="AG58" s="130"/>
      <c r="AH58" s="98"/>
      <c r="AI58" s="99"/>
      <c r="AJ58" s="100"/>
      <c r="AK58" s="101"/>
      <c r="AL58" s="129">
        <f>August!AL60</f>
        <v>0</v>
      </c>
      <c r="AM58" s="130"/>
      <c r="AN58" s="98"/>
      <c r="AO58" s="99"/>
      <c r="AP58" s="100"/>
      <c r="AQ58" s="101"/>
      <c r="AR58" s="129">
        <f>August!AR60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1"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L58 T58 Z58 AF58 AL58 AR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7416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7416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3EABB619-D4BE-4DF9-A78B-DD60E32C615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10" id="{55B819B2-5D47-4B86-A98F-FD63D27EB1D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9" id="{0685AF60-DEB7-4B3B-8028-D8C331F611D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8" id="{8EF2A878-8E79-45A7-9FB1-50027153F6B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7" id="{C320B3EB-C5DE-4DAA-AE83-45F891FD2F1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6" id="{56F9C018-CD3B-4501-A0B4-30EBF414AA0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5" id="{042D6051-0F14-45E4-B392-114BFF6A093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  <x14:conditionalFormatting xmlns:xm="http://schemas.microsoft.com/office/excel/2006/main">
          <x14:cfRule type="iconSet" priority="4" id="{644DD592-5E66-4999-8EE8-7E3D3B26596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D83E019D-B43B-4FDB-BEBD-9FF45832C46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AD27BEBB-F383-4CDF-92DC-E362D69828D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845CE91C-70C2-46EA-8A89-EF3F69A2E63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W73"/>
  <sheetViews>
    <sheetView showGridLines="0" topLeftCell="A40" zoomScaleNormal="100" workbookViewId="0">
      <selection activeCell="AT82" sqref="AT82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111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September!L60</f>
        <v>0</v>
      </c>
      <c r="M58" s="130"/>
      <c r="N58" s="98"/>
      <c r="O58" s="99"/>
      <c r="P58" s="100"/>
      <c r="Q58" s="101"/>
      <c r="R58" s="100"/>
      <c r="S58" s="101"/>
      <c r="T58" s="129">
        <f>September!T60</f>
        <v>0</v>
      </c>
      <c r="U58" s="130"/>
      <c r="V58" s="98"/>
      <c r="W58" s="99"/>
      <c r="X58" s="100"/>
      <c r="Y58" s="101"/>
      <c r="Z58" s="129">
        <f>September!Z60</f>
        <v>0</v>
      </c>
      <c r="AA58" s="130"/>
      <c r="AB58" s="98"/>
      <c r="AC58" s="99"/>
      <c r="AD58" s="100"/>
      <c r="AE58" s="101"/>
      <c r="AF58" s="129">
        <f>September!AF60</f>
        <v>0</v>
      </c>
      <c r="AG58" s="130"/>
      <c r="AH58" s="98"/>
      <c r="AI58" s="99"/>
      <c r="AJ58" s="100"/>
      <c r="AK58" s="101"/>
      <c r="AL58" s="129">
        <f>September!AL60</f>
        <v>0</v>
      </c>
      <c r="AM58" s="130"/>
      <c r="AN58" s="98"/>
      <c r="AO58" s="99"/>
      <c r="AP58" s="100"/>
      <c r="AQ58" s="101"/>
      <c r="AR58" s="129">
        <f>September!AR60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1"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T58 Z58 AF58 AL58 AR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8440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844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1BA12C38-A083-4349-A250-ABE4DB6E833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10" id="{0DB38BE4-1846-4CEA-96A5-A50B2F7AFE4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9" id="{3BFFDBED-D5DF-4532-8503-ADAAC249365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8" id="{38B43B37-0629-4CDD-922B-A3995B76DB4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7" id="{32B0683F-10C8-47E4-A4D5-18508B588EA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6" id="{74C871B8-A444-4964-A778-6450CACC230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5" id="{C1DCEC7D-FC0F-415B-A878-1A219C678CB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  <x14:conditionalFormatting xmlns:xm="http://schemas.microsoft.com/office/excel/2006/main">
          <x14:cfRule type="iconSet" priority="4" id="{4E76AA00-06CD-4CE0-8421-689C6D88A7C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BAC936E1-43FA-430C-8087-8ADCCE2371D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7BFD5930-9DD8-4313-AEB1-D27FFF6969E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CD7214F7-2FBD-4517-91F8-4D10A88EAEA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AW73"/>
  <sheetViews>
    <sheetView showGridLines="0" topLeftCell="A37" zoomScaleNormal="100" workbookViewId="0">
      <selection activeCell="AR58" activeCellId="5" sqref="L58:M58 T58:U58 Z58:AA58 AF58:AG58 AL58:AM58 AR58:AS58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112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October!L60</f>
        <v>0</v>
      </c>
      <c r="M58" s="130"/>
      <c r="N58" s="98"/>
      <c r="O58" s="99"/>
      <c r="P58" s="100"/>
      <c r="Q58" s="101"/>
      <c r="R58" s="100"/>
      <c r="S58" s="101"/>
      <c r="T58" s="129">
        <f>October!T60</f>
        <v>0</v>
      </c>
      <c r="U58" s="130"/>
      <c r="V58" s="98"/>
      <c r="W58" s="99"/>
      <c r="X58" s="100"/>
      <c r="Y58" s="101"/>
      <c r="Z58" s="129">
        <f>October!Z60</f>
        <v>0</v>
      </c>
      <c r="AA58" s="130"/>
      <c r="AB58" s="98"/>
      <c r="AC58" s="99"/>
      <c r="AD58" s="100"/>
      <c r="AE58" s="101"/>
      <c r="AF58" s="129">
        <f>October!AF60</f>
        <v>0</v>
      </c>
      <c r="AG58" s="130"/>
      <c r="AH58" s="98"/>
      <c r="AI58" s="99"/>
      <c r="AJ58" s="100"/>
      <c r="AK58" s="101"/>
      <c r="AL58" s="129">
        <f>October!AL60</f>
        <v>0</v>
      </c>
      <c r="AM58" s="130"/>
      <c r="AN58" s="98"/>
      <c r="AO58" s="99"/>
      <c r="AP58" s="100"/>
      <c r="AQ58" s="101"/>
      <c r="AR58" s="129">
        <f>October!AR60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1"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L58 T58 Z58 AF58 AR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9464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946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DD7DDF20-C024-4EB2-861F-B4E25960E1F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10" id="{47FEEDEF-7EB2-4079-A973-5D4FAA698E7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9" id="{1C235A30-C839-413C-B889-9621AF7F8A0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8" id="{F669E5EC-9EDB-4C4B-A9B5-8FF5810171C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7" id="{84DE6C64-44EE-4590-AD17-1F791C1AEA2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6" id="{897BBE84-3EDC-401B-9809-5367286A746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5" id="{02990BF8-35A2-4D24-AB77-A0A7611C20E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  <x14:conditionalFormatting xmlns:xm="http://schemas.microsoft.com/office/excel/2006/main">
          <x14:cfRule type="iconSet" priority="4" id="{B854BAB8-C654-4466-B7C8-D99002137E8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22913534-0E8F-416D-BAFF-FA97EF8E61D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C25E2E0C-1C3D-4E3C-BBEF-0EB8316A5D7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F8A04FCA-925F-4069-AEFD-A5E50AC619B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AW73"/>
  <sheetViews>
    <sheetView showGridLines="0" topLeftCell="A28" zoomScaleNormal="100" workbookViewId="0">
      <selection activeCell="BJ56" sqref="BJ56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113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November!L60</f>
        <v>0</v>
      </c>
      <c r="M58" s="130"/>
      <c r="N58" s="98"/>
      <c r="O58" s="99"/>
      <c r="P58" s="100"/>
      <c r="Q58" s="101"/>
      <c r="R58" s="100"/>
      <c r="S58" s="101"/>
      <c r="T58" s="129">
        <f>November!T60</f>
        <v>0</v>
      </c>
      <c r="U58" s="130"/>
      <c r="V58" s="98"/>
      <c r="W58" s="99"/>
      <c r="X58" s="100"/>
      <c r="Y58" s="101"/>
      <c r="Z58" s="129">
        <f>November!Z60</f>
        <v>0</v>
      </c>
      <c r="AA58" s="130"/>
      <c r="AB58" s="98"/>
      <c r="AC58" s="99"/>
      <c r="AD58" s="100"/>
      <c r="AE58" s="101"/>
      <c r="AF58" s="129">
        <f>November!AF60</f>
        <v>0</v>
      </c>
      <c r="AG58" s="130"/>
      <c r="AH58" s="98"/>
      <c r="AI58" s="99"/>
      <c r="AJ58" s="100"/>
      <c r="AK58" s="101"/>
      <c r="AL58" s="129">
        <f>November!AL60</f>
        <v>0</v>
      </c>
      <c r="AM58" s="130"/>
      <c r="AN58" s="98"/>
      <c r="AO58" s="99"/>
      <c r="AP58" s="100"/>
      <c r="AQ58" s="101"/>
      <c r="AR58" s="129">
        <f>November!AR60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1"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L58 T58 Z58 AF58 AL58 AR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88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20488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C420A59D-3485-4ED9-9AC1-23004D13996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10" id="{B27CFFE0-09F3-4660-8058-4F03609EB93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9" id="{E824E9DB-9D17-423A-A61E-5EDCC0BF788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8" id="{52C84972-8DCE-4B89-A753-DF17AECF9A1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7" id="{4BC71C0E-4E47-4AD3-BD9D-EEC2E61697C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6" id="{37C1E66E-F738-41B3-8D6A-B31B2E1058A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5" id="{B8168AED-1459-4D2E-8996-83EFE1CB817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  <x14:conditionalFormatting xmlns:xm="http://schemas.microsoft.com/office/excel/2006/main">
          <x14:cfRule type="iconSet" priority="4" id="{023D71CD-DA2E-4119-94E0-EC473D674EB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E1A3578B-A6A3-4938-BF55-1FD11864C5D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A7165537-E0A9-47EB-805F-05123B9EFFF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1767523A-D308-4573-AFE3-8FD34314FDB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  <pageSetUpPr fitToPage="1"/>
  </sheetPr>
  <dimension ref="A1:BU38"/>
  <sheetViews>
    <sheetView showGridLines="0" showRowColHeaders="0" topLeftCell="A17" zoomScaleNormal="100" workbookViewId="0">
      <selection activeCell="BI31" sqref="BI31"/>
    </sheetView>
  </sheetViews>
  <sheetFormatPr defaultColWidth="2.7109375" defaultRowHeight="15" x14ac:dyDescent="0.25"/>
  <cols>
    <col min="1" max="11" width="2.7109375" style="2"/>
    <col min="12" max="12" width="2.7109375" style="2" customWidth="1"/>
    <col min="13" max="20" width="2.7109375" style="2"/>
    <col min="21" max="21" width="2.7109375" style="2" customWidth="1"/>
    <col min="22" max="27" width="2.7109375" style="2"/>
    <col min="28" max="28" width="2.7109375" style="2" customWidth="1"/>
    <col min="29" max="34" width="2.7109375" style="2"/>
    <col min="35" max="35" width="2.7109375" style="2" customWidth="1"/>
    <col min="36" max="41" width="2.7109375" style="2"/>
    <col min="42" max="42" width="2.7109375" style="2" customWidth="1"/>
    <col min="43" max="48" width="2.7109375" style="2"/>
    <col min="49" max="49" width="2.7109375" style="2" customWidth="1"/>
    <col min="50" max="16384" width="2.7109375" style="2"/>
  </cols>
  <sheetData>
    <row r="1" spans="1:73" ht="18.75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9"/>
    </row>
    <row r="2" spans="1:73" ht="15.75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9"/>
    </row>
    <row r="3" spans="1:73" ht="16.5" thickBot="1" x14ac:dyDescent="0.3">
      <c r="A3" s="143" t="s">
        <v>39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19"/>
    </row>
    <row r="4" spans="1:73" ht="15.75" hidden="1" thickTop="1" x14ac:dyDescent="0.25">
      <c r="A4" s="1">
        <v>1</v>
      </c>
    </row>
    <row r="5" spans="1:73" s="4" customFormat="1" ht="23.45" customHeight="1" thickTop="1" x14ac:dyDescent="0.25">
      <c r="A5" s="21" t="s">
        <v>2</v>
      </c>
      <c r="B5" s="21"/>
      <c r="C5" s="21"/>
      <c r="D5" s="21"/>
      <c r="E5" s="21"/>
      <c r="F5" s="21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7"/>
      <c r="Y5" s="158" t="s">
        <v>22</v>
      </c>
      <c r="Z5" s="158"/>
      <c r="AA5" s="147"/>
      <c r="AB5" s="147"/>
      <c r="AC5" s="147"/>
      <c r="AD5" s="147"/>
      <c r="AE5" s="147"/>
      <c r="AF5" s="147"/>
      <c r="AG5" s="147"/>
      <c r="AI5" s="9" t="s">
        <v>24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</row>
    <row r="6" spans="1:73" s="4" customFormat="1" ht="23.45" customHeight="1" x14ac:dyDescent="0.25">
      <c r="A6" s="21" t="s">
        <v>3</v>
      </c>
      <c r="B6" s="21"/>
      <c r="C6" s="21"/>
      <c r="D6" s="21"/>
      <c r="E6" s="21"/>
      <c r="F6" s="21"/>
      <c r="G6" s="21"/>
      <c r="H6" s="138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22"/>
      <c r="Y6" s="21" t="s">
        <v>23</v>
      </c>
      <c r="Z6" s="21"/>
      <c r="AA6" s="21"/>
      <c r="AB6" s="21"/>
      <c r="AC6" s="139"/>
      <c r="AD6" s="139"/>
      <c r="AE6" s="139"/>
      <c r="AF6" s="139"/>
      <c r="AG6" s="139"/>
      <c r="AI6" s="9" t="s">
        <v>25</v>
      </c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</row>
    <row r="7" spans="1:73" s="3" customFormat="1" ht="9" customHeight="1" x14ac:dyDescent="0.25"/>
    <row r="8" spans="1:73" s="5" customFormat="1" ht="12" x14ac:dyDescent="0.2">
      <c r="A8" s="155" t="s">
        <v>4</v>
      </c>
      <c r="B8" s="155"/>
      <c r="C8" s="155"/>
      <c r="D8" s="155"/>
      <c r="E8" s="155"/>
      <c r="F8" s="155"/>
      <c r="G8" s="156"/>
      <c r="H8" s="149" t="s">
        <v>5</v>
      </c>
      <c r="I8" s="150"/>
      <c r="J8" s="150"/>
      <c r="K8" s="150"/>
      <c r="L8" s="150"/>
      <c r="M8" s="150"/>
      <c r="N8" s="151"/>
      <c r="O8" s="149" t="s">
        <v>6</v>
      </c>
      <c r="P8" s="150"/>
      <c r="Q8" s="150"/>
      <c r="R8" s="150"/>
      <c r="S8" s="150"/>
      <c r="T8" s="150"/>
      <c r="U8" s="150"/>
      <c r="V8" s="150"/>
      <c r="W8" s="15"/>
      <c r="X8" s="149" t="s">
        <v>7</v>
      </c>
      <c r="Y8" s="150"/>
      <c r="Z8" s="150"/>
      <c r="AA8" s="150"/>
      <c r="AB8" s="150"/>
      <c r="AC8" s="150"/>
      <c r="AD8" s="151"/>
      <c r="AE8" s="149" t="s">
        <v>36</v>
      </c>
      <c r="AF8" s="150"/>
      <c r="AG8" s="150"/>
      <c r="AH8" s="150"/>
      <c r="AI8" s="150"/>
      <c r="AJ8" s="150"/>
      <c r="AK8" s="151"/>
      <c r="AL8" s="149" t="s">
        <v>38</v>
      </c>
      <c r="AM8" s="150"/>
      <c r="AN8" s="150"/>
      <c r="AO8" s="150"/>
      <c r="AP8" s="150"/>
      <c r="AQ8" s="150"/>
      <c r="AR8" s="151"/>
      <c r="AS8" s="149" t="s">
        <v>8</v>
      </c>
      <c r="AT8" s="150"/>
      <c r="AU8" s="150"/>
      <c r="AV8" s="150"/>
      <c r="AW8" s="150"/>
      <c r="AX8" s="150"/>
      <c r="AY8" s="151"/>
    </row>
    <row r="9" spans="1:73" s="5" customFormat="1" ht="12.75" x14ac:dyDescent="0.2">
      <c r="A9" s="10"/>
      <c r="B9" s="157"/>
      <c r="C9" s="157"/>
      <c r="D9" s="157"/>
      <c r="E9" s="157"/>
      <c r="F9" s="157"/>
      <c r="G9" s="13"/>
      <c r="H9" s="152" t="s">
        <v>9</v>
      </c>
      <c r="I9" s="153"/>
      <c r="J9" s="153"/>
      <c r="K9" s="153"/>
      <c r="L9" s="153"/>
      <c r="M9" s="153"/>
      <c r="N9" s="154"/>
      <c r="O9" s="11"/>
      <c r="P9" s="12"/>
      <c r="Q9" s="135" t="s">
        <v>10</v>
      </c>
      <c r="R9" s="148"/>
      <c r="S9" s="148"/>
      <c r="T9" s="136"/>
      <c r="U9" s="12"/>
      <c r="V9" s="12"/>
      <c r="W9" s="12"/>
      <c r="X9" s="152" t="s">
        <v>35</v>
      </c>
      <c r="Y9" s="153"/>
      <c r="Z9" s="153"/>
      <c r="AA9" s="153"/>
      <c r="AB9" s="153"/>
      <c r="AC9" s="153"/>
      <c r="AD9" s="154"/>
      <c r="AE9" s="152" t="s">
        <v>9</v>
      </c>
      <c r="AF9" s="153"/>
      <c r="AG9" s="153"/>
      <c r="AH9" s="153"/>
      <c r="AI9" s="153"/>
      <c r="AJ9" s="153"/>
      <c r="AK9" s="154"/>
      <c r="AL9" s="152" t="s">
        <v>40</v>
      </c>
      <c r="AM9" s="153"/>
      <c r="AN9" s="153"/>
      <c r="AO9" s="153"/>
      <c r="AP9" s="153"/>
      <c r="AQ9" s="153"/>
      <c r="AR9" s="154"/>
      <c r="AS9" s="152" t="s">
        <v>41</v>
      </c>
      <c r="AT9" s="153"/>
      <c r="AU9" s="153"/>
      <c r="AV9" s="153"/>
      <c r="AW9" s="153"/>
      <c r="AX9" s="153"/>
      <c r="AY9" s="154"/>
    </row>
    <row r="10" spans="1:73" s="14" customFormat="1" ht="12" x14ac:dyDescent="0.2">
      <c r="A10" s="153" t="s">
        <v>11</v>
      </c>
      <c r="B10" s="153"/>
      <c r="C10" s="153"/>
      <c r="D10" s="153"/>
      <c r="E10" s="153"/>
      <c r="F10" s="153"/>
      <c r="G10" s="154"/>
      <c r="H10" s="135" t="s">
        <v>12</v>
      </c>
      <c r="I10" s="136"/>
      <c r="J10" s="135" t="s">
        <v>13</v>
      </c>
      <c r="K10" s="136"/>
      <c r="L10" s="135" t="s">
        <v>14</v>
      </c>
      <c r="M10" s="148"/>
      <c r="N10" s="136"/>
      <c r="O10" s="135" t="s">
        <v>12</v>
      </c>
      <c r="P10" s="136"/>
      <c r="Q10" s="135" t="s">
        <v>13</v>
      </c>
      <c r="R10" s="136"/>
      <c r="S10" s="135" t="s">
        <v>15</v>
      </c>
      <c r="T10" s="136"/>
      <c r="U10" s="135" t="s">
        <v>14</v>
      </c>
      <c r="V10" s="148"/>
      <c r="W10" s="136"/>
      <c r="X10" s="135" t="s">
        <v>12</v>
      </c>
      <c r="Y10" s="136"/>
      <c r="Z10" s="135" t="s">
        <v>13</v>
      </c>
      <c r="AA10" s="136"/>
      <c r="AB10" s="135" t="s">
        <v>14</v>
      </c>
      <c r="AC10" s="148"/>
      <c r="AD10" s="136"/>
      <c r="AE10" s="135" t="s">
        <v>12</v>
      </c>
      <c r="AF10" s="136"/>
      <c r="AG10" s="135" t="s">
        <v>13</v>
      </c>
      <c r="AH10" s="136"/>
      <c r="AI10" s="135" t="s">
        <v>14</v>
      </c>
      <c r="AJ10" s="148"/>
      <c r="AK10" s="136"/>
      <c r="AL10" s="135" t="s">
        <v>12</v>
      </c>
      <c r="AM10" s="136"/>
      <c r="AN10" s="135" t="s">
        <v>13</v>
      </c>
      <c r="AO10" s="136"/>
      <c r="AP10" s="135" t="s">
        <v>14</v>
      </c>
      <c r="AQ10" s="148"/>
      <c r="AR10" s="136"/>
      <c r="AS10" s="135" t="s">
        <v>12</v>
      </c>
      <c r="AT10" s="136"/>
      <c r="AU10" s="135" t="s">
        <v>13</v>
      </c>
      <c r="AV10" s="136"/>
      <c r="AW10" s="135" t="s">
        <v>14</v>
      </c>
      <c r="AX10" s="148"/>
      <c r="AY10" s="136"/>
    </row>
    <row r="11" spans="1:73" s="5" customFormat="1" ht="21" customHeight="1" x14ac:dyDescent="0.2">
      <c r="A11" s="167" t="s">
        <v>16</v>
      </c>
      <c r="B11" s="168"/>
      <c r="C11" s="168"/>
      <c r="D11" s="168"/>
      <c r="E11" s="168"/>
      <c r="F11" s="168"/>
      <c r="G11" s="169"/>
      <c r="H11" s="161"/>
      <c r="I11" s="162"/>
      <c r="J11" s="161"/>
      <c r="K11" s="162"/>
      <c r="L11" s="159">
        <f>January!L58</f>
        <v>0</v>
      </c>
      <c r="M11" s="163"/>
      <c r="N11" s="160"/>
      <c r="O11" s="161"/>
      <c r="P11" s="162"/>
      <c r="Q11" s="161"/>
      <c r="R11" s="162"/>
      <c r="S11" s="161"/>
      <c r="T11" s="162"/>
      <c r="U11" s="159">
        <f>January!T58</f>
        <v>0</v>
      </c>
      <c r="V11" s="163"/>
      <c r="W11" s="160"/>
      <c r="X11" s="161"/>
      <c r="Y11" s="162"/>
      <c r="Z11" s="161"/>
      <c r="AA11" s="162"/>
      <c r="AB11" s="170">
        <f>January!Z58</f>
        <v>0</v>
      </c>
      <c r="AC11" s="171"/>
      <c r="AD11" s="172"/>
      <c r="AE11" s="161"/>
      <c r="AF11" s="162"/>
      <c r="AG11" s="161"/>
      <c r="AH11" s="162"/>
      <c r="AI11" s="159">
        <f>January!AF58</f>
        <v>0</v>
      </c>
      <c r="AJ11" s="163"/>
      <c r="AK11" s="160"/>
      <c r="AL11" s="161"/>
      <c r="AM11" s="162"/>
      <c r="AN11" s="161"/>
      <c r="AO11" s="162"/>
      <c r="AP11" s="159">
        <f>January!AL58</f>
        <v>0</v>
      </c>
      <c r="AQ11" s="163"/>
      <c r="AR11" s="160"/>
      <c r="AS11" s="161"/>
      <c r="AT11" s="162"/>
      <c r="AU11" s="161"/>
      <c r="AV11" s="162"/>
      <c r="AW11" s="159">
        <f>January!AR58</f>
        <v>0</v>
      </c>
      <c r="AX11" s="163"/>
      <c r="AY11" s="160"/>
    </row>
    <row r="12" spans="1:73" s="5" customFormat="1" ht="13.9" customHeight="1" x14ac:dyDescent="0.2">
      <c r="A12" s="164" t="str">
        <f>IF(A4=1,"January","July")</f>
        <v>January</v>
      </c>
      <c r="B12" s="165"/>
      <c r="C12" s="165"/>
      <c r="D12" s="165"/>
      <c r="E12" s="165"/>
      <c r="F12" s="165"/>
      <c r="G12" s="166"/>
      <c r="H12" s="159">
        <f>January!H59</f>
        <v>0</v>
      </c>
      <c r="I12" s="160"/>
      <c r="J12" s="159">
        <f>January!J59</f>
        <v>0</v>
      </c>
      <c r="K12" s="160"/>
      <c r="L12" s="140">
        <f>L11+H12-J12</f>
        <v>0</v>
      </c>
      <c r="M12" s="141"/>
      <c r="N12" s="142"/>
      <c r="O12" s="159">
        <f>January!N59</f>
        <v>0</v>
      </c>
      <c r="P12" s="160"/>
      <c r="Q12" s="159">
        <f>January!P59</f>
        <v>0</v>
      </c>
      <c r="R12" s="160"/>
      <c r="S12" s="159">
        <f>January!R59</f>
        <v>0</v>
      </c>
      <c r="T12" s="160"/>
      <c r="U12" s="140">
        <f>IF((U11+O12-Q12-S12)&gt;200,200,(U11+O12-Q12-S12))</f>
        <v>0</v>
      </c>
      <c r="V12" s="141"/>
      <c r="W12" s="142"/>
      <c r="X12" s="159">
        <f>January!V59</f>
        <v>0</v>
      </c>
      <c r="Y12" s="160"/>
      <c r="Z12" s="159">
        <f>January!X59</f>
        <v>0</v>
      </c>
      <c r="AA12" s="160"/>
      <c r="AB12" s="140">
        <f>IF((AB11+X12-Z12)&gt;10,10,(AB11+X12-Z12))</f>
        <v>0</v>
      </c>
      <c r="AC12" s="141"/>
      <c r="AD12" s="142"/>
      <c r="AE12" s="159">
        <f>January!AB59</f>
        <v>0</v>
      </c>
      <c r="AF12" s="160"/>
      <c r="AG12" s="159">
        <f>January!AD59</f>
        <v>0</v>
      </c>
      <c r="AH12" s="160"/>
      <c r="AI12" s="140">
        <f>IF((AI11+AE12-AG12)&gt;3,3,(AI11+AE12-AG12))</f>
        <v>0</v>
      </c>
      <c r="AJ12" s="141"/>
      <c r="AK12" s="142"/>
      <c r="AL12" s="159">
        <f>January!AH59</f>
        <v>0</v>
      </c>
      <c r="AM12" s="160"/>
      <c r="AN12" s="159">
        <f>January!AJ59</f>
        <v>0</v>
      </c>
      <c r="AO12" s="160"/>
      <c r="AP12" s="140">
        <f>IF((AP11+AL12-AN12)&gt;240,240,(AP11+AL12-AN12))</f>
        <v>0</v>
      </c>
      <c r="AQ12" s="141"/>
      <c r="AR12" s="142"/>
      <c r="AS12" s="159">
        <f>January!AN59</f>
        <v>0</v>
      </c>
      <c r="AT12" s="160"/>
      <c r="AU12" s="159">
        <f>January!AP59</f>
        <v>0</v>
      </c>
      <c r="AV12" s="160"/>
      <c r="AW12" s="140">
        <f>IF((AW11+AS12-AU12)&gt;2,2,(AW11+AS12-AU12))</f>
        <v>0</v>
      </c>
      <c r="AX12" s="141"/>
      <c r="AY12" s="142"/>
    </row>
    <row r="13" spans="1:73" s="5" customFormat="1" ht="12.75" x14ac:dyDescent="0.2">
      <c r="A13" s="164" t="str">
        <f>IF(A4=1,"February","August")</f>
        <v>February</v>
      </c>
      <c r="B13" s="165"/>
      <c r="C13" s="165"/>
      <c r="D13" s="165"/>
      <c r="E13" s="165"/>
      <c r="F13" s="165"/>
      <c r="G13" s="166"/>
      <c r="H13" s="159">
        <f>February!H59</f>
        <v>0</v>
      </c>
      <c r="I13" s="160"/>
      <c r="J13" s="159">
        <f>February!J59</f>
        <v>0</v>
      </c>
      <c r="K13" s="160"/>
      <c r="L13" s="140">
        <f t="shared" ref="L13:L17" si="0">L12+H13-J13</f>
        <v>0</v>
      </c>
      <c r="M13" s="141"/>
      <c r="N13" s="142"/>
      <c r="O13" s="159">
        <f>February!N59</f>
        <v>0</v>
      </c>
      <c r="P13" s="160"/>
      <c r="Q13" s="159">
        <f>February!P59</f>
        <v>0</v>
      </c>
      <c r="R13" s="160"/>
      <c r="S13" s="159">
        <f>February!R59</f>
        <v>0</v>
      </c>
      <c r="T13" s="160"/>
      <c r="U13" s="140">
        <f>IF((U12+O13-Q13-S13)&gt;200,200,(U12+O13-Q13-S13))</f>
        <v>0</v>
      </c>
      <c r="V13" s="141"/>
      <c r="W13" s="142"/>
      <c r="X13" s="159">
        <f>February!V59</f>
        <v>0</v>
      </c>
      <c r="Y13" s="160"/>
      <c r="Z13" s="159">
        <f>February!X59</f>
        <v>0</v>
      </c>
      <c r="AA13" s="160"/>
      <c r="AB13" s="140">
        <f t="shared" ref="AB13:AB17" si="1">IF((AB12+X13-Z13)&gt;10,10,(AB12+X13-Z13))</f>
        <v>0</v>
      </c>
      <c r="AC13" s="141"/>
      <c r="AD13" s="142"/>
      <c r="AE13" s="159">
        <f>February!AB59</f>
        <v>0</v>
      </c>
      <c r="AF13" s="160"/>
      <c r="AG13" s="159">
        <f>February!AD59</f>
        <v>0</v>
      </c>
      <c r="AH13" s="160"/>
      <c r="AI13" s="140">
        <f t="shared" ref="AI13:AI17" si="2">IF((AI12+AE13-AG13)&gt;3,3,(AI12+AE13-AG13))</f>
        <v>0</v>
      </c>
      <c r="AJ13" s="141"/>
      <c r="AK13" s="142"/>
      <c r="AL13" s="159">
        <f>February!AH59</f>
        <v>0</v>
      </c>
      <c r="AM13" s="160"/>
      <c r="AN13" s="159">
        <f>February!AJ59</f>
        <v>0</v>
      </c>
      <c r="AO13" s="160"/>
      <c r="AP13" s="140">
        <f t="shared" ref="AP13:AP17" si="3">IF((AP12+AL13-AN13)&gt;240,240,(AP12+AL13-AN13))</f>
        <v>0</v>
      </c>
      <c r="AQ13" s="141"/>
      <c r="AR13" s="142"/>
      <c r="AS13" s="159">
        <f>February!AN59</f>
        <v>0</v>
      </c>
      <c r="AT13" s="160"/>
      <c r="AU13" s="159">
        <f>February!AP59</f>
        <v>0</v>
      </c>
      <c r="AV13" s="160"/>
      <c r="AW13" s="140">
        <f t="shared" ref="AW13:AW17" si="4">IF((AW12+AS13-AU13)&gt;2,2,(AW12+AS13-AU13))</f>
        <v>0</v>
      </c>
      <c r="AX13" s="141"/>
      <c r="AY13" s="142"/>
    </row>
    <row r="14" spans="1:73" s="5" customFormat="1" ht="13.9" customHeight="1" x14ac:dyDescent="0.2">
      <c r="A14" s="164" t="str">
        <f>IF(A4=1,"March","September")</f>
        <v>March</v>
      </c>
      <c r="B14" s="165"/>
      <c r="C14" s="165"/>
      <c r="D14" s="165"/>
      <c r="E14" s="165"/>
      <c r="F14" s="165"/>
      <c r="G14" s="166"/>
      <c r="H14" s="159">
        <f>March!H59</f>
        <v>0</v>
      </c>
      <c r="I14" s="160"/>
      <c r="J14" s="159">
        <f>March!J59</f>
        <v>0</v>
      </c>
      <c r="K14" s="160"/>
      <c r="L14" s="140">
        <f t="shared" si="0"/>
        <v>0</v>
      </c>
      <c r="M14" s="141"/>
      <c r="N14" s="142"/>
      <c r="O14" s="159">
        <f>March!N59</f>
        <v>0</v>
      </c>
      <c r="P14" s="160"/>
      <c r="Q14" s="159">
        <f>March!P59</f>
        <v>0</v>
      </c>
      <c r="R14" s="160"/>
      <c r="S14" s="159">
        <f>March!R59</f>
        <v>0</v>
      </c>
      <c r="T14" s="160"/>
      <c r="U14" s="140">
        <f>IF((U13+O14-Q14-S14)&gt;200,200,(U13+O14-Q14-S14))</f>
        <v>0</v>
      </c>
      <c r="V14" s="141"/>
      <c r="W14" s="142"/>
      <c r="X14" s="159">
        <f>March!V59</f>
        <v>0</v>
      </c>
      <c r="Y14" s="160"/>
      <c r="Z14" s="159">
        <f>March!X59</f>
        <v>0</v>
      </c>
      <c r="AA14" s="160"/>
      <c r="AB14" s="140">
        <f t="shared" si="1"/>
        <v>0</v>
      </c>
      <c r="AC14" s="141"/>
      <c r="AD14" s="142"/>
      <c r="AE14" s="159">
        <f>March!AB59</f>
        <v>0</v>
      </c>
      <c r="AF14" s="160"/>
      <c r="AG14" s="159">
        <f>March!AD59</f>
        <v>0</v>
      </c>
      <c r="AH14" s="160"/>
      <c r="AI14" s="140">
        <f t="shared" si="2"/>
        <v>0</v>
      </c>
      <c r="AJ14" s="141"/>
      <c r="AK14" s="142"/>
      <c r="AL14" s="159">
        <f>March!AH59</f>
        <v>0</v>
      </c>
      <c r="AM14" s="160"/>
      <c r="AN14" s="159">
        <f>March!AJ59</f>
        <v>0</v>
      </c>
      <c r="AO14" s="160"/>
      <c r="AP14" s="140">
        <f t="shared" si="3"/>
        <v>0</v>
      </c>
      <c r="AQ14" s="141"/>
      <c r="AR14" s="142"/>
      <c r="AS14" s="159">
        <f>March!AN59</f>
        <v>0</v>
      </c>
      <c r="AT14" s="160"/>
      <c r="AU14" s="159">
        <f>March!AP59</f>
        <v>0</v>
      </c>
      <c r="AV14" s="160"/>
      <c r="AW14" s="140">
        <f t="shared" si="4"/>
        <v>0</v>
      </c>
      <c r="AX14" s="141"/>
      <c r="AY14" s="142"/>
    </row>
    <row r="15" spans="1:73" s="5" customFormat="1" ht="13.9" customHeight="1" x14ac:dyDescent="0.2">
      <c r="A15" s="164" t="str">
        <f>IF(A4=1,"April","October")</f>
        <v>April</v>
      </c>
      <c r="B15" s="165"/>
      <c r="C15" s="165"/>
      <c r="D15" s="165"/>
      <c r="E15" s="165"/>
      <c r="F15" s="165"/>
      <c r="G15" s="166"/>
      <c r="H15" s="159">
        <f>April!H59</f>
        <v>0</v>
      </c>
      <c r="I15" s="160"/>
      <c r="J15" s="159">
        <f>April!J59</f>
        <v>0</v>
      </c>
      <c r="K15" s="160"/>
      <c r="L15" s="140">
        <f t="shared" si="0"/>
        <v>0</v>
      </c>
      <c r="M15" s="141"/>
      <c r="N15" s="142"/>
      <c r="O15" s="159">
        <f>April!N59</f>
        <v>0</v>
      </c>
      <c r="P15" s="160"/>
      <c r="Q15" s="159">
        <f>April!P59</f>
        <v>0</v>
      </c>
      <c r="R15" s="160"/>
      <c r="S15" s="159">
        <f>April!R59</f>
        <v>0</v>
      </c>
      <c r="T15" s="160"/>
      <c r="U15" s="140">
        <f t="shared" ref="U15:U17" si="5">IF((U14+O15-Q15-S15)&gt;200,200,(U14+O15-Q15-S15))</f>
        <v>0</v>
      </c>
      <c r="V15" s="141"/>
      <c r="W15" s="142"/>
      <c r="X15" s="159">
        <f>April!V59</f>
        <v>0</v>
      </c>
      <c r="Y15" s="160"/>
      <c r="Z15" s="159">
        <f>April!X59</f>
        <v>0</v>
      </c>
      <c r="AA15" s="160"/>
      <c r="AB15" s="140">
        <f t="shared" si="1"/>
        <v>0</v>
      </c>
      <c r="AC15" s="141"/>
      <c r="AD15" s="142"/>
      <c r="AE15" s="159">
        <f>April!AB59</f>
        <v>0</v>
      </c>
      <c r="AF15" s="160"/>
      <c r="AG15" s="159">
        <f>April!AD59</f>
        <v>0</v>
      </c>
      <c r="AH15" s="160"/>
      <c r="AI15" s="140">
        <f t="shared" si="2"/>
        <v>0</v>
      </c>
      <c r="AJ15" s="141"/>
      <c r="AK15" s="142"/>
      <c r="AL15" s="159">
        <f>April!AH59</f>
        <v>0</v>
      </c>
      <c r="AM15" s="160"/>
      <c r="AN15" s="159">
        <f>April!AJ59</f>
        <v>0</v>
      </c>
      <c r="AO15" s="160"/>
      <c r="AP15" s="140">
        <f t="shared" si="3"/>
        <v>0</v>
      </c>
      <c r="AQ15" s="141"/>
      <c r="AR15" s="142"/>
      <c r="AS15" s="159">
        <f>April!AN59</f>
        <v>0</v>
      </c>
      <c r="AT15" s="160"/>
      <c r="AU15" s="159">
        <f>April!AP59</f>
        <v>0</v>
      </c>
      <c r="AV15" s="160"/>
      <c r="AW15" s="140">
        <f t="shared" si="4"/>
        <v>0</v>
      </c>
      <c r="AX15" s="141"/>
      <c r="AY15" s="142"/>
    </row>
    <row r="16" spans="1:73" s="5" customFormat="1" ht="13.9" customHeight="1" x14ac:dyDescent="0.2">
      <c r="A16" s="164" t="str">
        <f>IF(A4=1,"May","November")</f>
        <v>May</v>
      </c>
      <c r="B16" s="165"/>
      <c r="C16" s="165"/>
      <c r="D16" s="165"/>
      <c r="E16" s="165"/>
      <c r="F16" s="165"/>
      <c r="G16" s="166"/>
      <c r="H16" s="159">
        <f>May!H59</f>
        <v>0</v>
      </c>
      <c r="I16" s="160"/>
      <c r="J16" s="159">
        <f>May!J59</f>
        <v>0</v>
      </c>
      <c r="K16" s="160"/>
      <c r="L16" s="140">
        <f t="shared" si="0"/>
        <v>0</v>
      </c>
      <c r="M16" s="141"/>
      <c r="N16" s="142"/>
      <c r="O16" s="159">
        <f>May!N59</f>
        <v>0</v>
      </c>
      <c r="P16" s="160"/>
      <c r="Q16" s="159">
        <f>May!P59</f>
        <v>0</v>
      </c>
      <c r="R16" s="160"/>
      <c r="S16" s="159">
        <f>May!R59</f>
        <v>0</v>
      </c>
      <c r="T16" s="160"/>
      <c r="U16" s="140">
        <f t="shared" si="5"/>
        <v>0</v>
      </c>
      <c r="V16" s="141"/>
      <c r="W16" s="142"/>
      <c r="X16" s="159">
        <f>May!V59</f>
        <v>0</v>
      </c>
      <c r="Y16" s="160"/>
      <c r="Z16" s="159">
        <f>May!X59</f>
        <v>0</v>
      </c>
      <c r="AA16" s="160"/>
      <c r="AB16" s="140">
        <f t="shared" si="1"/>
        <v>0</v>
      </c>
      <c r="AC16" s="141"/>
      <c r="AD16" s="142"/>
      <c r="AE16" s="159">
        <f>May!AB59</f>
        <v>0</v>
      </c>
      <c r="AF16" s="160"/>
      <c r="AG16" s="159">
        <f>May!AD59</f>
        <v>0</v>
      </c>
      <c r="AH16" s="160"/>
      <c r="AI16" s="140">
        <f t="shared" si="2"/>
        <v>0</v>
      </c>
      <c r="AJ16" s="141"/>
      <c r="AK16" s="142"/>
      <c r="AL16" s="159">
        <f>May!AH59</f>
        <v>0</v>
      </c>
      <c r="AM16" s="160"/>
      <c r="AN16" s="159">
        <f>May!AJ59</f>
        <v>0</v>
      </c>
      <c r="AO16" s="160"/>
      <c r="AP16" s="140">
        <f t="shared" si="3"/>
        <v>0</v>
      </c>
      <c r="AQ16" s="141"/>
      <c r="AR16" s="142"/>
      <c r="AS16" s="159">
        <f>May!AN59</f>
        <v>0</v>
      </c>
      <c r="AT16" s="160"/>
      <c r="AU16" s="159">
        <f>May!AP59</f>
        <v>0</v>
      </c>
      <c r="AV16" s="160"/>
      <c r="AW16" s="140">
        <f t="shared" si="4"/>
        <v>0</v>
      </c>
      <c r="AX16" s="141"/>
      <c r="AY16" s="142"/>
    </row>
    <row r="17" spans="1:73" s="5" customFormat="1" ht="13.9" customHeight="1" x14ac:dyDescent="0.2">
      <c r="A17" s="164" t="str">
        <f>IF(A4=1,"June","December")</f>
        <v>June</v>
      </c>
      <c r="B17" s="165"/>
      <c r="C17" s="165"/>
      <c r="D17" s="165"/>
      <c r="E17" s="165"/>
      <c r="F17" s="165"/>
      <c r="G17" s="166"/>
      <c r="H17" s="159">
        <f>June!H59</f>
        <v>0</v>
      </c>
      <c r="I17" s="160"/>
      <c r="J17" s="159">
        <f>June!J59</f>
        <v>0</v>
      </c>
      <c r="K17" s="160"/>
      <c r="L17" s="140">
        <f t="shared" si="0"/>
        <v>0</v>
      </c>
      <c r="M17" s="141"/>
      <c r="N17" s="142"/>
      <c r="O17" s="159">
        <f>June!N59</f>
        <v>0</v>
      </c>
      <c r="P17" s="160"/>
      <c r="Q17" s="159">
        <f>June!P59</f>
        <v>0</v>
      </c>
      <c r="R17" s="160"/>
      <c r="S17" s="159">
        <f>June!R59</f>
        <v>0</v>
      </c>
      <c r="T17" s="160"/>
      <c r="U17" s="140">
        <f t="shared" si="5"/>
        <v>0</v>
      </c>
      <c r="V17" s="141"/>
      <c r="W17" s="142"/>
      <c r="X17" s="159">
        <f>June!V59</f>
        <v>0</v>
      </c>
      <c r="Y17" s="160"/>
      <c r="Z17" s="159">
        <f>June!X59</f>
        <v>0</v>
      </c>
      <c r="AA17" s="160"/>
      <c r="AB17" s="140">
        <f t="shared" si="1"/>
        <v>0</v>
      </c>
      <c r="AC17" s="141"/>
      <c r="AD17" s="142"/>
      <c r="AE17" s="159">
        <f>June!AB59</f>
        <v>0</v>
      </c>
      <c r="AF17" s="160"/>
      <c r="AG17" s="159">
        <f>June!AD59</f>
        <v>0</v>
      </c>
      <c r="AH17" s="160"/>
      <c r="AI17" s="140">
        <f t="shared" si="2"/>
        <v>0</v>
      </c>
      <c r="AJ17" s="141"/>
      <c r="AK17" s="142"/>
      <c r="AL17" s="159">
        <f>June!AH59</f>
        <v>0</v>
      </c>
      <c r="AM17" s="160"/>
      <c r="AN17" s="159">
        <f>June!AJ59</f>
        <v>0</v>
      </c>
      <c r="AO17" s="160"/>
      <c r="AP17" s="140">
        <f t="shared" si="3"/>
        <v>0</v>
      </c>
      <c r="AQ17" s="141"/>
      <c r="AR17" s="142"/>
      <c r="AS17" s="159">
        <f>June!AN59</f>
        <v>0</v>
      </c>
      <c r="AT17" s="160"/>
      <c r="AU17" s="159">
        <f>June!AP59</f>
        <v>0</v>
      </c>
      <c r="AV17" s="160"/>
      <c r="AW17" s="140">
        <f t="shared" si="4"/>
        <v>0</v>
      </c>
      <c r="AX17" s="141"/>
      <c r="AY17" s="142"/>
    </row>
    <row r="18" spans="1:73" s="3" customFormat="1" ht="19.149999999999999" customHeight="1" x14ac:dyDescent="0.25">
      <c r="A18" s="176" t="s">
        <v>17</v>
      </c>
      <c r="B18" s="176"/>
      <c r="C18" s="176"/>
      <c r="D18" s="176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7"/>
    </row>
    <row r="19" spans="1:73" s="3" customFormat="1" x14ac:dyDescent="0.25"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7"/>
    </row>
    <row r="21" spans="1:73" s="4" customFormat="1" x14ac:dyDescent="0.25">
      <c r="B21" s="7" t="s">
        <v>18</v>
      </c>
      <c r="C21" s="7"/>
      <c r="D21" s="7"/>
      <c r="E21" s="7"/>
      <c r="F21" s="7"/>
      <c r="G21" s="7"/>
      <c r="H21" s="7"/>
      <c r="I21" s="7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E21" s="4" t="s">
        <v>26</v>
      </c>
    </row>
    <row r="22" spans="1:73" s="4" customFormat="1" x14ac:dyDescent="0.25">
      <c r="B22" s="5" t="s">
        <v>30</v>
      </c>
    </row>
    <row r="23" spans="1:73" s="4" customFormat="1" x14ac:dyDescent="0.25">
      <c r="B23" s="7" t="s">
        <v>19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134"/>
      <c r="AV23" s="137"/>
      <c r="AW23" s="137"/>
      <c r="AX23" s="137"/>
      <c r="AY23" s="137"/>
    </row>
    <row r="24" spans="1:73" s="4" customFormat="1" x14ac:dyDescent="0.25">
      <c r="B24" s="5" t="s">
        <v>30</v>
      </c>
      <c r="AE24" s="8" t="s">
        <v>27</v>
      </c>
      <c r="AF24" s="8"/>
      <c r="AG24" s="8"/>
      <c r="AH24" s="8"/>
      <c r="AI24" s="8"/>
      <c r="AJ24" s="8"/>
      <c r="AK24" s="8"/>
      <c r="AL24" s="8"/>
      <c r="AU24" s="8" t="s">
        <v>29</v>
      </c>
      <c r="AV24" s="8"/>
      <c r="AW24" s="8"/>
      <c r="AX24" s="8"/>
    </row>
    <row r="25" spans="1:73" s="4" customFormat="1" x14ac:dyDescent="0.25">
      <c r="B25" s="7" t="s">
        <v>20</v>
      </c>
      <c r="C25" s="7"/>
      <c r="D25" s="7"/>
      <c r="E25" s="7"/>
      <c r="F25" s="7"/>
      <c r="G25" s="7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</row>
    <row r="26" spans="1:73" s="4" customFormat="1" x14ac:dyDescent="0.25">
      <c r="B26" s="5" t="s">
        <v>31</v>
      </c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173"/>
      <c r="AV26" s="174"/>
      <c r="AW26" s="174"/>
      <c r="AX26" s="174"/>
      <c r="AY26" s="174"/>
    </row>
    <row r="27" spans="1:73" s="4" customFormat="1" x14ac:dyDescent="0.25">
      <c r="B27" s="7" t="s">
        <v>21</v>
      </c>
      <c r="C27" s="7"/>
      <c r="D27" s="7"/>
      <c r="E27" s="7"/>
      <c r="F27" s="7"/>
      <c r="G27" s="7"/>
      <c r="H27" s="7"/>
      <c r="I27" s="7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E27" s="8" t="s">
        <v>28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 t="s">
        <v>29</v>
      </c>
      <c r="AV27" s="8"/>
      <c r="AW27" s="8"/>
      <c r="AX27" s="8"/>
    </row>
    <row r="28" spans="1:73" s="4" customFormat="1" x14ac:dyDescent="0.25">
      <c r="B28" s="5" t="s">
        <v>32</v>
      </c>
    </row>
    <row r="29" spans="1:73" s="4" customFormat="1" x14ac:dyDescent="0.25">
      <c r="B29" s="7" t="s">
        <v>46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</row>
    <row r="30" spans="1:73" s="4" customFormat="1" x14ac:dyDescent="0.25">
      <c r="B30" s="5" t="s">
        <v>33</v>
      </c>
    </row>
    <row r="31" spans="1:73" s="4" customFormat="1" x14ac:dyDescent="0.25">
      <c r="B31" s="175" t="s">
        <v>45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</row>
    <row r="32" spans="1:73" s="4" customFormat="1" x14ac:dyDescent="0.25">
      <c r="B32" s="5" t="s">
        <v>34</v>
      </c>
    </row>
    <row r="33" spans="1:41" s="4" customForma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41" s="4" customFormat="1" x14ac:dyDescent="0.25">
      <c r="B34" s="24" t="s">
        <v>42</v>
      </c>
    </row>
    <row r="35" spans="1:41" s="4" customFormat="1" x14ac:dyDescent="0.25">
      <c r="B35" s="24" t="s">
        <v>43</v>
      </c>
    </row>
    <row r="36" spans="1:41" s="4" customFormat="1" x14ac:dyDescent="0.25">
      <c r="B36" s="24" t="s">
        <v>44</v>
      </c>
      <c r="AN36" s="23"/>
      <c r="AO36" s="23" t="s">
        <v>37</v>
      </c>
    </row>
    <row r="37" spans="1:41" s="4" customForma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41" s="4" customForma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</sheetData>
  <sheetProtection password="B2D6" sheet="1" objects="1" scenarios="1"/>
  <mergeCells count="195">
    <mergeCell ref="O15:P15"/>
    <mergeCell ref="Q15:R15"/>
    <mergeCell ref="S12:T12"/>
    <mergeCell ref="S13:T13"/>
    <mergeCell ref="S14:T14"/>
    <mergeCell ref="S15:T15"/>
    <mergeCell ref="X12:Y12"/>
    <mergeCell ref="Z12:AA12"/>
    <mergeCell ref="X13:Y13"/>
    <mergeCell ref="Z13:AA13"/>
    <mergeCell ref="X14:Y14"/>
    <mergeCell ref="Z14:AA14"/>
    <mergeCell ref="X15:Y15"/>
    <mergeCell ref="Z15:AA15"/>
    <mergeCell ref="AU23:AY23"/>
    <mergeCell ref="AU26:AY26"/>
    <mergeCell ref="B31:R31"/>
    <mergeCell ref="A18:D18"/>
    <mergeCell ref="A16:G16"/>
    <mergeCell ref="A17:G17"/>
    <mergeCell ref="J16:K16"/>
    <mergeCell ref="J17:K17"/>
    <mergeCell ref="H16:I16"/>
    <mergeCell ref="H17:I17"/>
    <mergeCell ref="O16:P16"/>
    <mergeCell ref="Q16:R16"/>
    <mergeCell ref="O17:P17"/>
    <mergeCell ref="Q17:R17"/>
    <mergeCell ref="S16:T16"/>
    <mergeCell ref="S17:T17"/>
    <mergeCell ref="X16:Y16"/>
    <mergeCell ref="Z16:AA16"/>
    <mergeCell ref="X17:Y17"/>
    <mergeCell ref="Z17:AA17"/>
    <mergeCell ref="AP17:AR17"/>
    <mergeCell ref="J21:AC21"/>
    <mergeCell ref="O23:AC23"/>
    <mergeCell ref="H25:AC25"/>
    <mergeCell ref="U11:W11"/>
    <mergeCell ref="H8:N8"/>
    <mergeCell ref="H9:N9"/>
    <mergeCell ref="Q9:T9"/>
    <mergeCell ref="X8:AD8"/>
    <mergeCell ref="X9:AD9"/>
    <mergeCell ref="AE8:AK8"/>
    <mergeCell ref="AE9:AK9"/>
    <mergeCell ref="AL8:AR8"/>
    <mergeCell ref="AL9:AR9"/>
    <mergeCell ref="O8:V8"/>
    <mergeCell ref="AB11:AD11"/>
    <mergeCell ref="AI11:AK11"/>
    <mergeCell ref="AP11:AR11"/>
    <mergeCell ref="S11:T11"/>
    <mergeCell ref="X11:Y11"/>
    <mergeCell ref="Z11:AA11"/>
    <mergeCell ref="X10:Y10"/>
    <mergeCell ref="Z10:AA10"/>
    <mergeCell ref="U10:W10"/>
    <mergeCell ref="AE10:AF10"/>
    <mergeCell ref="AG10:AH10"/>
    <mergeCell ref="AE11:AF11"/>
    <mergeCell ref="A12:G12"/>
    <mergeCell ref="A13:G13"/>
    <mergeCell ref="A14:G14"/>
    <mergeCell ref="A15:G15"/>
    <mergeCell ref="A11:G11"/>
    <mergeCell ref="H11:I11"/>
    <mergeCell ref="J11:K11"/>
    <mergeCell ref="L11:N11"/>
    <mergeCell ref="H12:I12"/>
    <mergeCell ref="H13:I13"/>
    <mergeCell ref="J12:K12"/>
    <mergeCell ref="J13:K13"/>
    <mergeCell ref="J14:K14"/>
    <mergeCell ref="J15:K15"/>
    <mergeCell ref="H14:I14"/>
    <mergeCell ref="H15:I15"/>
    <mergeCell ref="AW11:AY11"/>
    <mergeCell ref="L10:N10"/>
    <mergeCell ref="L12:N12"/>
    <mergeCell ref="L13:N13"/>
    <mergeCell ref="L14:N14"/>
    <mergeCell ref="L15:N15"/>
    <mergeCell ref="L16:N16"/>
    <mergeCell ref="L17:N17"/>
    <mergeCell ref="U12:W12"/>
    <mergeCell ref="U13:W13"/>
    <mergeCell ref="U14:W14"/>
    <mergeCell ref="U15:W15"/>
    <mergeCell ref="U16:W16"/>
    <mergeCell ref="U17:W17"/>
    <mergeCell ref="O10:P10"/>
    <mergeCell ref="Q10:R10"/>
    <mergeCell ref="O11:P11"/>
    <mergeCell ref="Q11:R11"/>
    <mergeCell ref="O12:P12"/>
    <mergeCell ref="Q12:R12"/>
    <mergeCell ref="O13:P13"/>
    <mergeCell ref="Q13:R13"/>
    <mergeCell ref="O14:P14"/>
    <mergeCell ref="Q14:R14"/>
    <mergeCell ref="AE15:AF15"/>
    <mergeCell ref="AB10:AD10"/>
    <mergeCell ref="AG15:AH15"/>
    <mergeCell ref="AE16:AF16"/>
    <mergeCell ref="AG16:AH16"/>
    <mergeCell ref="AE17:AF17"/>
    <mergeCell ref="AG17:AH17"/>
    <mergeCell ref="AL10:AM10"/>
    <mergeCell ref="AN10:AO10"/>
    <mergeCell ref="AL11:AM11"/>
    <mergeCell ref="AN11:AO11"/>
    <mergeCell ref="AL12:AM12"/>
    <mergeCell ref="AN12:AO12"/>
    <mergeCell ref="AL13:AM13"/>
    <mergeCell ref="AN13:AO13"/>
    <mergeCell ref="AL14:AM14"/>
    <mergeCell ref="AN14:AO14"/>
    <mergeCell ref="AL15:AM15"/>
    <mergeCell ref="AN15:AO15"/>
    <mergeCell ref="AL16:AM16"/>
    <mergeCell ref="AN16:AO16"/>
    <mergeCell ref="AL17:AM17"/>
    <mergeCell ref="AN17:AO17"/>
    <mergeCell ref="AI10:AK10"/>
    <mergeCell ref="AB12:AD12"/>
    <mergeCell ref="AB13:AD13"/>
    <mergeCell ref="AB14:AD14"/>
    <mergeCell ref="AS10:AT10"/>
    <mergeCell ref="AU10:AV10"/>
    <mergeCell ref="AS11:AT11"/>
    <mergeCell ref="AU11:AV11"/>
    <mergeCell ref="AS12:AT12"/>
    <mergeCell ref="AU12:AV12"/>
    <mergeCell ref="AS13:AT13"/>
    <mergeCell ref="AU13:AV13"/>
    <mergeCell ref="AS14:AT14"/>
    <mergeCell ref="AU14:AV14"/>
    <mergeCell ref="AG11:AH11"/>
    <mergeCell ref="AE12:AF12"/>
    <mergeCell ref="AG12:AH12"/>
    <mergeCell ref="AE13:AF13"/>
    <mergeCell ref="AG13:AH13"/>
    <mergeCell ref="AE14:AF14"/>
    <mergeCell ref="AG14:AH14"/>
    <mergeCell ref="AW15:AY15"/>
    <mergeCell ref="AW16:AY16"/>
    <mergeCell ref="AW17:AY17"/>
    <mergeCell ref="AS15:AT15"/>
    <mergeCell ref="AU15:AV15"/>
    <mergeCell ref="AS16:AT16"/>
    <mergeCell ref="AU16:AV16"/>
    <mergeCell ref="AS17:AT17"/>
    <mergeCell ref="AU17:AV17"/>
    <mergeCell ref="A3:AY3"/>
    <mergeCell ref="A2:AY2"/>
    <mergeCell ref="A1:AY1"/>
    <mergeCell ref="AN5:AY5"/>
    <mergeCell ref="AN6:AY6"/>
    <mergeCell ref="AA5:AG5"/>
    <mergeCell ref="AC6:AG6"/>
    <mergeCell ref="AP10:AR10"/>
    <mergeCell ref="AW10:AY10"/>
    <mergeCell ref="AS8:AY8"/>
    <mergeCell ref="AS9:AY9"/>
    <mergeCell ref="A8:G8"/>
    <mergeCell ref="B9:F9"/>
    <mergeCell ref="A10:G10"/>
    <mergeCell ref="H10:I10"/>
    <mergeCell ref="J10:K10"/>
    <mergeCell ref="Y5:Z5"/>
    <mergeCell ref="J27:AC27"/>
    <mergeCell ref="N29:AC29"/>
    <mergeCell ref="S10:T10"/>
    <mergeCell ref="G5:W5"/>
    <mergeCell ref="H6:W6"/>
    <mergeCell ref="E18:AY18"/>
    <mergeCell ref="E19:AY19"/>
    <mergeCell ref="AB15:AD15"/>
    <mergeCell ref="AB16:AD16"/>
    <mergeCell ref="AB17:AD17"/>
    <mergeCell ref="AI12:AK12"/>
    <mergeCell ref="AI13:AK13"/>
    <mergeCell ref="AI14:AK14"/>
    <mergeCell ref="AI15:AK15"/>
    <mergeCell ref="AI16:AK16"/>
    <mergeCell ref="AI17:AK17"/>
    <mergeCell ref="AP12:AR12"/>
    <mergeCell ref="AP13:AR13"/>
    <mergeCell ref="AP14:AR14"/>
    <mergeCell ref="AP15:AR15"/>
    <mergeCell ref="AP16:AR16"/>
    <mergeCell ref="AW12:AY12"/>
    <mergeCell ref="AW13:AY13"/>
    <mergeCell ref="AW14:AY14"/>
  </mergeCells>
  <dataValidations count="2">
    <dataValidation type="decimal" allowBlank="1" showInputMessage="1" showErrorMessage="1" sqref="AA5">
      <formula1>0</formula1>
      <formula2>1</formula2>
    </dataValidation>
    <dataValidation allowBlank="1" showInputMessage="1" showErrorMessage="1" promptTitle="Maximum Vacation Accruals" prompt="Vacation leave credits may exceed 40 days during the calendar year but the employee must use the amount over 40 days prior to December 31 of that year._x000a_Exception: A maximum of 42 days may be carried over from 2013 to 2014." sqref="L11 U11 AB11 AI11 AP11 AW11"/>
  </dataValidations>
  <pageMargins left="0.25" right="0.25" top="0.75" bottom="0.75" header="0.3" footer="0.3"/>
  <pageSetup scale="96" orientation="landscape" r:id="rId1"/>
  <ignoredErrors>
    <ignoredError sqref="L11 J12:J17 O12 S12:S17 Q12 U11 AB11 AI11 AP11 AW11 O13:R13 O14:R14 O15:R15 O16:R16 O17:R17 X12:AA17 AE12:AH17 AL12:AO17 AS13:AV17 H14:H17 AS12:AU12 AV12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35" r:id="rId4">
          <objectPr locked="0" defaultSize="0" print="0" autoPict="0" r:id="rId5">
            <anchor moveWithCells="1">
              <from>
                <xdr:col>35</xdr:col>
                <xdr:colOff>9525</xdr:colOff>
                <xdr:row>33</xdr:row>
                <xdr:rowOff>85725</xdr:rowOff>
              </from>
              <to>
                <xdr:col>39</xdr:col>
                <xdr:colOff>161925</xdr:colOff>
                <xdr:row>37</xdr:row>
                <xdr:rowOff>38100</xdr:rowOff>
              </to>
            </anchor>
          </objectPr>
        </oleObject>
      </mc:Choice>
      <mc:Fallback>
        <oleObject progId="Acrobat Document" dvAspect="DVASPECT_ICON" shapeId="103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0</xdr:col>
                    <xdr:colOff>171450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0</xdr:col>
                    <xdr:colOff>171450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9525</xdr:rowOff>
                  </from>
                  <to>
                    <xdr:col>0</xdr:col>
                    <xdr:colOff>171450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0</xdr:col>
                    <xdr:colOff>171450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9525</xdr:rowOff>
                  </from>
                  <to>
                    <xdr:col>0</xdr:col>
                    <xdr:colOff>171450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0</xdr:col>
                    <xdr:colOff>171450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9525</xdr:rowOff>
                  </from>
                  <to>
                    <xdr:col>0</xdr:col>
                    <xdr:colOff>171450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Option Button 9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57150</xdr:rowOff>
                  </from>
                  <to>
                    <xdr:col>4</xdr:col>
                    <xdr:colOff>85725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4" id="{A09AE695-84BB-4EA6-A65E-2FE300750B8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J11 H11:H12 L11:L17 U12:U17 AB12:AB17 AI12:AI17</xm:sqref>
        </x14:conditionalFormatting>
        <x14:conditionalFormatting xmlns:xm="http://schemas.microsoft.com/office/excel/2006/main">
          <x14:cfRule type="iconSet" priority="87" id="{560C137D-D1DB-458D-92F4-434AB598DBB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AP12:AP17</xm:sqref>
        </x14:conditionalFormatting>
        <x14:conditionalFormatting xmlns:xm="http://schemas.microsoft.com/office/excel/2006/main">
          <x14:cfRule type="iconSet" priority="69" id="{F7733B95-E070-4D22-AA2C-2C0E9031FDF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AW12:AW17</xm:sqref>
        </x14:conditionalFormatting>
        <x14:conditionalFormatting xmlns:xm="http://schemas.microsoft.com/office/excel/2006/main">
          <x14:cfRule type="iconSet" priority="68" id="{9ADF77C6-1324-4AC3-9290-35AA00E021C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Q11 O11:O12 S11</xm:sqref>
        </x14:conditionalFormatting>
        <x14:conditionalFormatting xmlns:xm="http://schemas.microsoft.com/office/excel/2006/main">
          <x14:cfRule type="iconSet" priority="67" id="{246E295D-4ADC-4D5E-AC23-749C53B631F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Z11 X11</xm:sqref>
        </x14:conditionalFormatting>
        <x14:conditionalFormatting xmlns:xm="http://schemas.microsoft.com/office/excel/2006/main">
          <x14:cfRule type="iconSet" priority="66" id="{DD98EFAB-3E75-4A0C-948A-B38DC212DD0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AG11 AE11</xm:sqref>
        </x14:conditionalFormatting>
        <x14:conditionalFormatting xmlns:xm="http://schemas.microsoft.com/office/excel/2006/main">
          <x14:cfRule type="iconSet" priority="65" id="{DC121FDE-C6BD-4E8C-8A2E-B76F6B5FFF8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AN11 AL11</xm:sqref>
        </x14:conditionalFormatting>
        <x14:conditionalFormatting xmlns:xm="http://schemas.microsoft.com/office/excel/2006/main">
          <x14:cfRule type="iconSet" priority="64" id="{7C8E5E2A-2EE7-4010-9E61-6E9AA7003E0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AU11 AS11</xm:sqref>
        </x14:conditionalFormatting>
        <x14:conditionalFormatting xmlns:xm="http://schemas.microsoft.com/office/excel/2006/main">
          <x14:cfRule type="iconSet" priority="62" id="{1E27B9B9-6F0E-4610-9519-668BBF8954F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Q12</xm:sqref>
        </x14:conditionalFormatting>
        <x14:conditionalFormatting xmlns:xm="http://schemas.microsoft.com/office/excel/2006/main">
          <x14:cfRule type="iconSet" priority="61" id="{58C4088F-928F-4DE8-9D23-5BF121A693D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S12</xm:sqref>
        </x14:conditionalFormatting>
        <x14:conditionalFormatting xmlns:xm="http://schemas.microsoft.com/office/excel/2006/main">
          <x14:cfRule type="iconSet" priority="60" id="{974107EF-B2B3-4A54-A22B-70CC6FD0793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U11</xm:sqref>
        </x14:conditionalFormatting>
        <x14:conditionalFormatting xmlns:xm="http://schemas.microsoft.com/office/excel/2006/main">
          <x14:cfRule type="iconSet" priority="59" id="{8200314D-E962-41DD-886A-7F1C1BD3533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AB11</xm:sqref>
        </x14:conditionalFormatting>
        <x14:conditionalFormatting xmlns:xm="http://schemas.microsoft.com/office/excel/2006/main">
          <x14:cfRule type="iconSet" priority="58" id="{91C2636E-334B-4003-814D-341B1DC2D77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AI11</xm:sqref>
        </x14:conditionalFormatting>
        <x14:conditionalFormatting xmlns:xm="http://schemas.microsoft.com/office/excel/2006/main">
          <x14:cfRule type="iconSet" priority="57" id="{2ECCF0E8-DEE8-4822-AB3E-6F62B88C3B1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AP11</xm:sqref>
        </x14:conditionalFormatting>
        <x14:conditionalFormatting xmlns:xm="http://schemas.microsoft.com/office/excel/2006/main">
          <x14:cfRule type="iconSet" priority="56" id="{77D1DD7A-1B4D-436E-B85C-998D4EA44BC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AW11</xm:sqref>
        </x14:conditionalFormatting>
        <x14:conditionalFormatting xmlns:xm="http://schemas.microsoft.com/office/excel/2006/main">
          <x14:cfRule type="iconSet" priority="55" id="{471403F7-A506-4A0F-887A-DD4569D242F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H13:H17</xm:sqref>
        </x14:conditionalFormatting>
        <x14:conditionalFormatting xmlns:xm="http://schemas.microsoft.com/office/excel/2006/main">
          <x14:cfRule type="iconSet" priority="54" id="{B5626EAA-BA6A-4812-BD4C-C29EE440556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J13</xm:sqref>
        </x14:conditionalFormatting>
        <x14:conditionalFormatting xmlns:xm="http://schemas.microsoft.com/office/excel/2006/main">
          <x14:cfRule type="iconSet" priority="53" id="{F4D49414-1FF9-417C-BB90-B84177E2C51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J14</xm:sqref>
        </x14:conditionalFormatting>
        <x14:conditionalFormatting xmlns:xm="http://schemas.microsoft.com/office/excel/2006/main">
          <x14:cfRule type="iconSet" priority="52" id="{A892F684-BBC5-49F3-8432-74E6B25B652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J15</xm:sqref>
        </x14:conditionalFormatting>
        <x14:conditionalFormatting xmlns:xm="http://schemas.microsoft.com/office/excel/2006/main">
          <x14:cfRule type="iconSet" priority="51" id="{D5A9A24C-CCB5-4E75-B8C3-9B1582F1F0B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J16</xm:sqref>
        </x14:conditionalFormatting>
        <x14:conditionalFormatting xmlns:xm="http://schemas.microsoft.com/office/excel/2006/main">
          <x14:cfRule type="iconSet" priority="50" id="{8DCC1E20-99AC-4CCA-B6F0-DC3B1D5B841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J17</xm:sqref>
        </x14:conditionalFormatting>
        <x14:conditionalFormatting xmlns:xm="http://schemas.microsoft.com/office/excel/2006/main">
          <x14:cfRule type="iconSet" priority="49" id="{99FFE423-BEA4-4FD1-9CDC-EC2575AEB80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O13</xm:sqref>
        </x14:conditionalFormatting>
        <x14:conditionalFormatting xmlns:xm="http://schemas.microsoft.com/office/excel/2006/main">
          <x14:cfRule type="iconSet" priority="48" id="{4F13ADF2-DBA7-4FBD-8E1E-7CA126AA3F5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Q13</xm:sqref>
        </x14:conditionalFormatting>
        <x14:conditionalFormatting xmlns:xm="http://schemas.microsoft.com/office/excel/2006/main">
          <x14:cfRule type="iconSet" priority="47" id="{B78333F2-CFE1-4866-A51B-39DB9A4DE16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S13</xm:sqref>
        </x14:conditionalFormatting>
        <x14:conditionalFormatting xmlns:xm="http://schemas.microsoft.com/office/excel/2006/main">
          <x14:cfRule type="iconSet" priority="46" id="{1A8F11A9-AFF2-427C-A4F3-6DC2ACAB635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O14</xm:sqref>
        </x14:conditionalFormatting>
        <x14:conditionalFormatting xmlns:xm="http://schemas.microsoft.com/office/excel/2006/main">
          <x14:cfRule type="iconSet" priority="45" id="{7D24A2E8-E0D8-4711-BC5E-5DF1EDC3CA5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Q14</xm:sqref>
        </x14:conditionalFormatting>
        <x14:conditionalFormatting xmlns:xm="http://schemas.microsoft.com/office/excel/2006/main">
          <x14:cfRule type="iconSet" priority="44" id="{DA64E330-4115-4621-8ACD-E5BD769EE07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S14</xm:sqref>
        </x14:conditionalFormatting>
        <x14:conditionalFormatting xmlns:xm="http://schemas.microsoft.com/office/excel/2006/main">
          <x14:cfRule type="iconSet" priority="43" id="{0291565E-B933-42CC-9D9B-E1985844D00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O15</xm:sqref>
        </x14:conditionalFormatting>
        <x14:conditionalFormatting xmlns:xm="http://schemas.microsoft.com/office/excel/2006/main">
          <x14:cfRule type="iconSet" priority="42" id="{711C7D17-4341-4E2E-9ED5-02E06BF5F26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Q15</xm:sqref>
        </x14:conditionalFormatting>
        <x14:conditionalFormatting xmlns:xm="http://schemas.microsoft.com/office/excel/2006/main">
          <x14:cfRule type="iconSet" priority="41" id="{9B1D3CE7-6F1D-445B-82EA-034D2104756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S15</xm:sqref>
        </x14:conditionalFormatting>
        <x14:conditionalFormatting xmlns:xm="http://schemas.microsoft.com/office/excel/2006/main">
          <x14:cfRule type="iconSet" priority="40" id="{26D4B47D-2DB8-445C-B7E0-E77C411F4BA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O16</xm:sqref>
        </x14:conditionalFormatting>
        <x14:conditionalFormatting xmlns:xm="http://schemas.microsoft.com/office/excel/2006/main">
          <x14:cfRule type="iconSet" priority="39" id="{C6E00A90-9844-42A2-9683-C85628DBBC3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Q16</xm:sqref>
        </x14:conditionalFormatting>
        <x14:conditionalFormatting xmlns:xm="http://schemas.microsoft.com/office/excel/2006/main">
          <x14:cfRule type="iconSet" priority="38" id="{C27754EE-C416-4C97-873E-987508E5E41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S16</xm:sqref>
        </x14:conditionalFormatting>
        <x14:conditionalFormatting xmlns:xm="http://schemas.microsoft.com/office/excel/2006/main">
          <x14:cfRule type="iconSet" priority="37" id="{1B9784BA-5759-4D6C-9BA1-F994C2DAB35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36" id="{0AA9419B-F7D9-4455-A21F-A495066D704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Q17</xm:sqref>
        </x14:conditionalFormatting>
        <x14:conditionalFormatting xmlns:xm="http://schemas.microsoft.com/office/excel/2006/main">
          <x14:cfRule type="iconSet" priority="35" id="{A811CC59-D044-4DF4-A4B4-3C85A066211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S17</xm:sqref>
        </x14:conditionalFormatting>
        <x14:conditionalFormatting xmlns:xm="http://schemas.microsoft.com/office/excel/2006/main">
          <x14:cfRule type="iconSet" priority="34" id="{630BCC91-2BC0-4A5A-95FC-740CA78162E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X12</xm:sqref>
        </x14:conditionalFormatting>
        <x14:conditionalFormatting xmlns:xm="http://schemas.microsoft.com/office/excel/2006/main">
          <x14:cfRule type="iconSet" priority="33" id="{AB257B26-DB93-4A87-9482-8BAA5ADA1B4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Z12</xm:sqref>
        </x14:conditionalFormatting>
        <x14:conditionalFormatting xmlns:xm="http://schemas.microsoft.com/office/excel/2006/main">
          <x14:cfRule type="iconSet" priority="32" id="{C7A7C06E-621C-422C-AFF1-78455888A07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X13</xm:sqref>
        </x14:conditionalFormatting>
        <x14:conditionalFormatting xmlns:xm="http://schemas.microsoft.com/office/excel/2006/main">
          <x14:cfRule type="iconSet" priority="31" id="{6DD96DE1-1FB8-4677-B9AA-B6D2DEECD10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Z13</xm:sqref>
        </x14:conditionalFormatting>
        <x14:conditionalFormatting xmlns:xm="http://schemas.microsoft.com/office/excel/2006/main">
          <x14:cfRule type="iconSet" priority="30" id="{ABB508FD-14F2-4F61-9852-7B02C04A9CD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X14:X17</xm:sqref>
        </x14:conditionalFormatting>
        <x14:conditionalFormatting xmlns:xm="http://schemas.microsoft.com/office/excel/2006/main">
          <x14:cfRule type="iconSet" priority="29" id="{EA028E4E-D67A-42BE-AA8C-C9F35AFB314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Z14</xm:sqref>
        </x14:conditionalFormatting>
        <x14:conditionalFormatting xmlns:xm="http://schemas.microsoft.com/office/excel/2006/main">
          <x14:cfRule type="iconSet" priority="28" id="{0C767F80-0F50-4E61-B8ED-175361793DC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Z15</xm:sqref>
        </x14:conditionalFormatting>
        <x14:conditionalFormatting xmlns:xm="http://schemas.microsoft.com/office/excel/2006/main">
          <x14:cfRule type="iconSet" priority="27" id="{B33D6EA8-E9EE-45A1-ACBE-C55DC125F75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Z16</xm:sqref>
        </x14:conditionalFormatting>
        <x14:conditionalFormatting xmlns:xm="http://schemas.microsoft.com/office/excel/2006/main">
          <x14:cfRule type="iconSet" priority="26" id="{6776DEED-4602-4E92-9522-42BD172F96B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Z17</xm:sqref>
        </x14:conditionalFormatting>
        <x14:conditionalFormatting xmlns:xm="http://schemas.microsoft.com/office/excel/2006/main">
          <x14:cfRule type="iconSet" priority="25" id="{B46FF46B-DBF5-4DC9-99A7-D587106DEA9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AE12</xm:sqref>
        </x14:conditionalFormatting>
        <x14:conditionalFormatting xmlns:xm="http://schemas.microsoft.com/office/excel/2006/main">
          <x14:cfRule type="iconSet" priority="24" id="{DC54D999-E887-44C5-8149-DCD8A8767EF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AG12</xm:sqref>
        </x14:conditionalFormatting>
        <x14:conditionalFormatting xmlns:xm="http://schemas.microsoft.com/office/excel/2006/main">
          <x14:cfRule type="iconSet" priority="23" id="{48C3A0B1-BC08-4401-9BF2-31AE903C377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AE13:AE17</xm:sqref>
        </x14:conditionalFormatting>
        <x14:conditionalFormatting xmlns:xm="http://schemas.microsoft.com/office/excel/2006/main">
          <x14:cfRule type="iconSet" priority="22" id="{1A14AF24-D330-4F83-9C53-F3784A09BE7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AG13</xm:sqref>
        </x14:conditionalFormatting>
        <x14:conditionalFormatting xmlns:xm="http://schemas.microsoft.com/office/excel/2006/main">
          <x14:cfRule type="iconSet" priority="21" id="{7783CA90-E6A4-490E-9D63-DB7045A72F2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AG14</xm:sqref>
        </x14:conditionalFormatting>
        <x14:conditionalFormatting xmlns:xm="http://schemas.microsoft.com/office/excel/2006/main">
          <x14:cfRule type="iconSet" priority="20" id="{CAC4C0B1-132D-4FCA-B257-794380294E0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AG15</xm:sqref>
        </x14:conditionalFormatting>
        <x14:conditionalFormatting xmlns:xm="http://schemas.microsoft.com/office/excel/2006/main">
          <x14:cfRule type="iconSet" priority="19" id="{632A215D-E32B-4E0C-903C-5866C86E3EF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AG16</xm:sqref>
        </x14:conditionalFormatting>
        <x14:conditionalFormatting xmlns:xm="http://schemas.microsoft.com/office/excel/2006/main">
          <x14:cfRule type="iconSet" priority="18" id="{6630B9E8-14A4-43C6-8D29-7F3D62F1339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AG17</xm:sqref>
        </x14:conditionalFormatting>
        <x14:conditionalFormatting xmlns:xm="http://schemas.microsoft.com/office/excel/2006/main">
          <x14:cfRule type="iconSet" priority="17" id="{D9AD28D6-6C4D-43E5-B44C-7737FB33C2D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AL12</xm:sqref>
        </x14:conditionalFormatting>
        <x14:conditionalFormatting xmlns:xm="http://schemas.microsoft.com/office/excel/2006/main">
          <x14:cfRule type="iconSet" priority="16" id="{BCED7B2B-0099-4BF7-87B5-C0F1E011547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AN12</xm:sqref>
        </x14:conditionalFormatting>
        <x14:conditionalFormatting xmlns:xm="http://schemas.microsoft.com/office/excel/2006/main">
          <x14:cfRule type="iconSet" priority="15" id="{45CCA687-11AA-4962-952C-02BA36ED7E0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AL13:AL17</xm:sqref>
        </x14:conditionalFormatting>
        <x14:conditionalFormatting xmlns:xm="http://schemas.microsoft.com/office/excel/2006/main">
          <x14:cfRule type="iconSet" priority="14" id="{2E129DE4-1802-4791-8FEF-FB38E79B320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AN13</xm:sqref>
        </x14:conditionalFormatting>
        <x14:conditionalFormatting xmlns:xm="http://schemas.microsoft.com/office/excel/2006/main">
          <x14:cfRule type="iconSet" priority="13" id="{18483B63-9503-40EF-B8FF-637E7A85252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AN14</xm:sqref>
        </x14:conditionalFormatting>
        <x14:conditionalFormatting xmlns:xm="http://schemas.microsoft.com/office/excel/2006/main">
          <x14:cfRule type="iconSet" priority="12" id="{2B105DC7-6DA1-45CF-89D9-E259680C09D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AN15</xm:sqref>
        </x14:conditionalFormatting>
        <x14:conditionalFormatting xmlns:xm="http://schemas.microsoft.com/office/excel/2006/main">
          <x14:cfRule type="iconSet" priority="11" id="{51182B2C-9F45-4339-9E21-3BB93D68A6B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AN16</xm:sqref>
        </x14:conditionalFormatting>
        <x14:conditionalFormatting xmlns:xm="http://schemas.microsoft.com/office/excel/2006/main">
          <x14:cfRule type="iconSet" priority="10" id="{9595B75B-8362-4D44-9501-65683E0D2D6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AN17</xm:sqref>
        </x14:conditionalFormatting>
        <x14:conditionalFormatting xmlns:xm="http://schemas.microsoft.com/office/excel/2006/main">
          <x14:cfRule type="iconSet" priority="9" id="{90C81EDA-5BA0-45BE-88F7-AF1E162ABB7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AS12</xm:sqref>
        </x14:conditionalFormatting>
        <x14:conditionalFormatting xmlns:xm="http://schemas.microsoft.com/office/excel/2006/main">
          <x14:cfRule type="iconSet" priority="8" id="{A8181FC4-B26E-48F2-BAA9-BB0B85BD50E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AU12</xm:sqref>
        </x14:conditionalFormatting>
        <x14:conditionalFormatting xmlns:xm="http://schemas.microsoft.com/office/excel/2006/main">
          <x14:cfRule type="iconSet" priority="7" id="{4ABC133C-C2DF-40E8-8A48-787E7A33195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AS13:AS17</xm:sqref>
        </x14:conditionalFormatting>
        <x14:conditionalFormatting xmlns:xm="http://schemas.microsoft.com/office/excel/2006/main">
          <x14:cfRule type="iconSet" priority="6" id="{A6FD908C-D193-49EE-AB7A-E4B97F4B618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AU13</xm:sqref>
        </x14:conditionalFormatting>
        <x14:conditionalFormatting xmlns:xm="http://schemas.microsoft.com/office/excel/2006/main">
          <x14:cfRule type="iconSet" priority="5" id="{79CE6C87-5AEE-48A9-9872-66D4D633B07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AU14</xm:sqref>
        </x14:conditionalFormatting>
        <x14:conditionalFormatting xmlns:xm="http://schemas.microsoft.com/office/excel/2006/main">
          <x14:cfRule type="iconSet" priority="4" id="{5C58A6B7-BB91-499A-9260-8988EF3CA45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AU15</xm:sqref>
        </x14:conditionalFormatting>
        <x14:conditionalFormatting xmlns:xm="http://schemas.microsoft.com/office/excel/2006/main">
          <x14:cfRule type="iconSet" priority="3" id="{D4DD6046-DF15-4E78-AE4D-98328744B0D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AU16</xm:sqref>
        </x14:conditionalFormatting>
        <x14:conditionalFormatting xmlns:xm="http://schemas.microsoft.com/office/excel/2006/main">
          <x14:cfRule type="iconSet" priority="2" id="{04BCDF83-AA57-4C30-BB98-B8124421426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AU17</xm:sqref>
        </x14:conditionalFormatting>
        <x14:conditionalFormatting xmlns:xm="http://schemas.microsoft.com/office/excel/2006/main">
          <x14:cfRule type="iconSet" priority="1" id="{8DA070A3-5D54-4DC3-B571-2523ECEF12C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J12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BU38"/>
  <sheetViews>
    <sheetView showGridLines="0" showRowColHeaders="0" zoomScaleNormal="100" workbookViewId="0">
      <selection activeCell="AN13" sqref="AN13:AO13"/>
    </sheetView>
  </sheetViews>
  <sheetFormatPr defaultColWidth="2.7109375" defaultRowHeight="15" x14ac:dyDescent="0.25"/>
  <cols>
    <col min="1" max="11" width="2.7109375" style="2"/>
    <col min="12" max="12" width="2.7109375" style="2" customWidth="1"/>
    <col min="13" max="20" width="2.7109375" style="2"/>
    <col min="21" max="21" width="2.7109375" style="2" customWidth="1"/>
    <col min="22" max="27" width="2.7109375" style="2"/>
    <col min="28" max="28" width="2.7109375" style="2" customWidth="1"/>
    <col min="29" max="34" width="2.7109375" style="2"/>
    <col min="35" max="35" width="2.7109375" style="2" customWidth="1"/>
    <col min="36" max="41" width="2.7109375" style="2"/>
    <col min="42" max="42" width="2.7109375" style="2" customWidth="1"/>
    <col min="43" max="48" width="2.7109375" style="2"/>
    <col min="49" max="49" width="2.7109375" style="2" customWidth="1"/>
    <col min="50" max="16384" width="2.7109375" style="2"/>
  </cols>
  <sheetData>
    <row r="1" spans="1:73" ht="18.75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9"/>
    </row>
    <row r="2" spans="1:73" ht="15.75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9"/>
    </row>
    <row r="3" spans="1:73" ht="16.5" thickBot="1" x14ac:dyDescent="0.3">
      <c r="A3" s="143" t="s">
        <v>39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19"/>
    </row>
    <row r="4" spans="1:73" ht="15.75" hidden="1" thickTop="1" x14ac:dyDescent="0.25">
      <c r="A4" s="1">
        <v>2</v>
      </c>
    </row>
    <row r="5" spans="1:73" s="4" customFormat="1" ht="23.45" customHeight="1" thickTop="1" x14ac:dyDescent="0.25">
      <c r="A5" s="21" t="s">
        <v>2</v>
      </c>
      <c r="B5" s="21"/>
      <c r="C5" s="21"/>
      <c r="D5" s="21"/>
      <c r="E5" s="21"/>
      <c r="F5" s="21"/>
      <c r="G5" s="137" t="s">
        <v>114</v>
      </c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7"/>
      <c r="Y5" s="158" t="s">
        <v>22</v>
      </c>
      <c r="Z5" s="158"/>
      <c r="AA5" s="147"/>
      <c r="AB5" s="147"/>
      <c r="AC5" s="147"/>
      <c r="AD5" s="147"/>
      <c r="AE5" s="147"/>
      <c r="AF5" s="147"/>
      <c r="AG5" s="147"/>
      <c r="AI5" s="25" t="s">
        <v>24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</row>
    <row r="6" spans="1:73" s="4" customFormat="1" ht="23.45" customHeight="1" x14ac:dyDescent="0.25">
      <c r="A6" s="21" t="s">
        <v>3</v>
      </c>
      <c r="B6" s="21"/>
      <c r="C6" s="21"/>
      <c r="D6" s="21"/>
      <c r="E6" s="21"/>
      <c r="F6" s="21"/>
      <c r="G6" s="21"/>
      <c r="H6" s="138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22"/>
      <c r="Y6" s="21" t="s">
        <v>23</v>
      </c>
      <c r="Z6" s="21"/>
      <c r="AA6" s="21"/>
      <c r="AB6" s="21"/>
      <c r="AC6" s="139"/>
      <c r="AD6" s="139"/>
      <c r="AE6" s="139"/>
      <c r="AF6" s="139"/>
      <c r="AG6" s="139"/>
      <c r="AI6" s="25" t="s">
        <v>25</v>
      </c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</row>
    <row r="7" spans="1:73" s="4" customFormat="1" ht="9" customHeight="1" x14ac:dyDescent="0.25"/>
    <row r="8" spans="1:73" s="5" customFormat="1" ht="12" x14ac:dyDescent="0.2">
      <c r="A8" s="155" t="s">
        <v>4</v>
      </c>
      <c r="B8" s="155"/>
      <c r="C8" s="155"/>
      <c r="D8" s="155"/>
      <c r="E8" s="155"/>
      <c r="F8" s="155"/>
      <c r="G8" s="156"/>
      <c r="H8" s="149" t="s">
        <v>5</v>
      </c>
      <c r="I8" s="150"/>
      <c r="J8" s="150"/>
      <c r="K8" s="150"/>
      <c r="L8" s="150"/>
      <c r="M8" s="150"/>
      <c r="N8" s="151"/>
      <c r="O8" s="149" t="s">
        <v>6</v>
      </c>
      <c r="P8" s="150"/>
      <c r="Q8" s="150"/>
      <c r="R8" s="150"/>
      <c r="S8" s="150"/>
      <c r="T8" s="150"/>
      <c r="U8" s="150"/>
      <c r="V8" s="150"/>
      <c r="W8" s="15"/>
      <c r="X8" s="149" t="s">
        <v>7</v>
      </c>
      <c r="Y8" s="150"/>
      <c r="Z8" s="150"/>
      <c r="AA8" s="150"/>
      <c r="AB8" s="150"/>
      <c r="AC8" s="150"/>
      <c r="AD8" s="151"/>
      <c r="AE8" s="149" t="s">
        <v>36</v>
      </c>
      <c r="AF8" s="150"/>
      <c r="AG8" s="150"/>
      <c r="AH8" s="150"/>
      <c r="AI8" s="150"/>
      <c r="AJ8" s="150"/>
      <c r="AK8" s="151"/>
      <c r="AL8" s="149" t="s">
        <v>38</v>
      </c>
      <c r="AM8" s="150"/>
      <c r="AN8" s="150"/>
      <c r="AO8" s="150"/>
      <c r="AP8" s="150"/>
      <c r="AQ8" s="150"/>
      <c r="AR8" s="151"/>
      <c r="AS8" s="149" t="s">
        <v>8</v>
      </c>
      <c r="AT8" s="150"/>
      <c r="AU8" s="150"/>
      <c r="AV8" s="150"/>
      <c r="AW8" s="150"/>
      <c r="AX8" s="150"/>
      <c r="AY8" s="151"/>
    </row>
    <row r="9" spans="1:73" s="5" customFormat="1" ht="12.75" x14ac:dyDescent="0.2">
      <c r="A9" s="10"/>
      <c r="B9" s="157"/>
      <c r="C9" s="157"/>
      <c r="D9" s="157"/>
      <c r="E9" s="157"/>
      <c r="F9" s="157"/>
      <c r="G9" s="13"/>
      <c r="H9" s="152" t="s">
        <v>9</v>
      </c>
      <c r="I9" s="153"/>
      <c r="J9" s="153"/>
      <c r="K9" s="153"/>
      <c r="L9" s="153"/>
      <c r="M9" s="153"/>
      <c r="N9" s="154"/>
      <c r="O9" s="11"/>
      <c r="P9" s="12"/>
      <c r="Q9" s="135" t="s">
        <v>10</v>
      </c>
      <c r="R9" s="148"/>
      <c r="S9" s="148"/>
      <c r="T9" s="136"/>
      <c r="U9" s="12"/>
      <c r="V9" s="12"/>
      <c r="W9" s="12"/>
      <c r="X9" s="152" t="s">
        <v>35</v>
      </c>
      <c r="Y9" s="153"/>
      <c r="Z9" s="153"/>
      <c r="AA9" s="153"/>
      <c r="AB9" s="153"/>
      <c r="AC9" s="153"/>
      <c r="AD9" s="154"/>
      <c r="AE9" s="152" t="s">
        <v>9</v>
      </c>
      <c r="AF9" s="153"/>
      <c r="AG9" s="153"/>
      <c r="AH9" s="153"/>
      <c r="AI9" s="153"/>
      <c r="AJ9" s="153"/>
      <c r="AK9" s="154"/>
      <c r="AL9" s="152" t="s">
        <v>40</v>
      </c>
      <c r="AM9" s="153"/>
      <c r="AN9" s="153"/>
      <c r="AO9" s="153"/>
      <c r="AP9" s="153"/>
      <c r="AQ9" s="153"/>
      <c r="AR9" s="154"/>
      <c r="AS9" s="152" t="s">
        <v>41</v>
      </c>
      <c r="AT9" s="153"/>
      <c r="AU9" s="153"/>
      <c r="AV9" s="153"/>
      <c r="AW9" s="153"/>
      <c r="AX9" s="153"/>
      <c r="AY9" s="154"/>
    </row>
    <row r="10" spans="1:73" s="14" customFormat="1" ht="12" x14ac:dyDescent="0.2">
      <c r="A10" s="153" t="s">
        <v>11</v>
      </c>
      <c r="B10" s="153"/>
      <c r="C10" s="153"/>
      <c r="D10" s="153"/>
      <c r="E10" s="153"/>
      <c r="F10" s="153"/>
      <c r="G10" s="154"/>
      <c r="H10" s="135" t="s">
        <v>12</v>
      </c>
      <c r="I10" s="136"/>
      <c r="J10" s="135" t="s">
        <v>13</v>
      </c>
      <c r="K10" s="136"/>
      <c r="L10" s="135" t="s">
        <v>14</v>
      </c>
      <c r="M10" s="148"/>
      <c r="N10" s="136"/>
      <c r="O10" s="135" t="s">
        <v>12</v>
      </c>
      <c r="P10" s="136"/>
      <c r="Q10" s="135" t="s">
        <v>13</v>
      </c>
      <c r="R10" s="136"/>
      <c r="S10" s="135" t="s">
        <v>15</v>
      </c>
      <c r="T10" s="136"/>
      <c r="U10" s="135" t="s">
        <v>14</v>
      </c>
      <c r="V10" s="148"/>
      <c r="W10" s="136"/>
      <c r="X10" s="135" t="s">
        <v>12</v>
      </c>
      <c r="Y10" s="136"/>
      <c r="Z10" s="135" t="s">
        <v>13</v>
      </c>
      <c r="AA10" s="136"/>
      <c r="AB10" s="135" t="s">
        <v>14</v>
      </c>
      <c r="AC10" s="148"/>
      <c r="AD10" s="136"/>
      <c r="AE10" s="135" t="s">
        <v>12</v>
      </c>
      <c r="AF10" s="136"/>
      <c r="AG10" s="135" t="s">
        <v>13</v>
      </c>
      <c r="AH10" s="136"/>
      <c r="AI10" s="135" t="s">
        <v>14</v>
      </c>
      <c r="AJ10" s="148"/>
      <c r="AK10" s="136"/>
      <c r="AL10" s="135" t="s">
        <v>12</v>
      </c>
      <c r="AM10" s="136"/>
      <c r="AN10" s="135" t="s">
        <v>13</v>
      </c>
      <c r="AO10" s="136"/>
      <c r="AP10" s="135" t="s">
        <v>14</v>
      </c>
      <c r="AQ10" s="148"/>
      <c r="AR10" s="136"/>
      <c r="AS10" s="135" t="s">
        <v>12</v>
      </c>
      <c r="AT10" s="136"/>
      <c r="AU10" s="135" t="s">
        <v>13</v>
      </c>
      <c r="AV10" s="136"/>
      <c r="AW10" s="135" t="s">
        <v>14</v>
      </c>
      <c r="AX10" s="148"/>
      <c r="AY10" s="136"/>
    </row>
    <row r="11" spans="1:73" s="5" customFormat="1" ht="21" customHeight="1" x14ac:dyDescent="0.2">
      <c r="A11" s="167" t="s">
        <v>16</v>
      </c>
      <c r="B11" s="168"/>
      <c r="C11" s="168"/>
      <c r="D11" s="168"/>
      <c r="E11" s="168"/>
      <c r="F11" s="168"/>
      <c r="G11" s="169"/>
      <c r="H11" s="161"/>
      <c r="I11" s="162"/>
      <c r="J11" s="161"/>
      <c r="K11" s="162"/>
      <c r="L11" s="177">
        <f>July!L58</f>
        <v>0</v>
      </c>
      <c r="M11" s="182"/>
      <c r="N11" s="178"/>
      <c r="O11" s="161"/>
      <c r="P11" s="162"/>
      <c r="Q11" s="161"/>
      <c r="R11" s="162"/>
      <c r="S11" s="161"/>
      <c r="T11" s="162"/>
      <c r="U11" s="177">
        <f>July!T58</f>
        <v>0</v>
      </c>
      <c r="V11" s="182"/>
      <c r="W11" s="178"/>
      <c r="X11" s="161"/>
      <c r="Y11" s="162"/>
      <c r="Z11" s="161"/>
      <c r="AA11" s="162"/>
      <c r="AB11" s="177">
        <f>July!Z58</f>
        <v>0</v>
      </c>
      <c r="AC11" s="182"/>
      <c r="AD11" s="178"/>
      <c r="AE11" s="161"/>
      <c r="AF11" s="162"/>
      <c r="AG11" s="161"/>
      <c r="AH11" s="162"/>
      <c r="AI11" s="177">
        <f>July!AF58</f>
        <v>0</v>
      </c>
      <c r="AJ11" s="182"/>
      <c r="AK11" s="178"/>
      <c r="AL11" s="161"/>
      <c r="AM11" s="162"/>
      <c r="AN11" s="161"/>
      <c r="AO11" s="162"/>
      <c r="AP11" s="177">
        <f>July!AL58</f>
        <v>0</v>
      </c>
      <c r="AQ11" s="182"/>
      <c r="AR11" s="178"/>
      <c r="AS11" s="161"/>
      <c r="AT11" s="162"/>
      <c r="AU11" s="161"/>
      <c r="AV11" s="162"/>
      <c r="AW11" s="177">
        <f>July!AR58</f>
        <v>0</v>
      </c>
      <c r="AX11" s="182"/>
      <c r="AY11" s="178"/>
    </row>
    <row r="12" spans="1:73" s="5" customFormat="1" ht="13.9" customHeight="1" x14ac:dyDescent="0.2">
      <c r="A12" s="164" t="str">
        <f>IF(A4=1,"January","July")</f>
        <v>July</v>
      </c>
      <c r="B12" s="165"/>
      <c r="C12" s="165"/>
      <c r="D12" s="165"/>
      <c r="E12" s="165"/>
      <c r="F12" s="165"/>
      <c r="G12" s="166"/>
      <c r="H12" s="177">
        <f>July!H59</f>
        <v>0</v>
      </c>
      <c r="I12" s="178"/>
      <c r="J12" s="177">
        <f>July!J59</f>
        <v>0</v>
      </c>
      <c r="K12" s="178"/>
      <c r="L12" s="179">
        <f>L11+H12-J12</f>
        <v>0</v>
      </c>
      <c r="M12" s="180"/>
      <c r="N12" s="181"/>
      <c r="O12" s="177">
        <f>July!N59</f>
        <v>0</v>
      </c>
      <c r="P12" s="178"/>
      <c r="Q12" s="177">
        <f>July!P59</f>
        <v>0</v>
      </c>
      <c r="R12" s="178"/>
      <c r="S12" s="177">
        <f>July!R59</f>
        <v>0</v>
      </c>
      <c r="T12" s="178"/>
      <c r="U12" s="179">
        <f>IF((U11+O12-Q12-S12)&gt;200,200,(U11+O12-Q12-S12))</f>
        <v>0</v>
      </c>
      <c r="V12" s="180"/>
      <c r="W12" s="181"/>
      <c r="X12" s="177">
        <f>July!V59</f>
        <v>0</v>
      </c>
      <c r="Y12" s="178"/>
      <c r="Z12" s="177">
        <f>July!X59</f>
        <v>0</v>
      </c>
      <c r="AA12" s="178"/>
      <c r="AB12" s="179">
        <f>IF((AB11+X12-Z12)&gt;10,10,(AB11+X12-Z12))</f>
        <v>0</v>
      </c>
      <c r="AC12" s="180"/>
      <c r="AD12" s="181"/>
      <c r="AE12" s="177">
        <f>July!AB59</f>
        <v>0</v>
      </c>
      <c r="AF12" s="178"/>
      <c r="AG12" s="177">
        <f>July!AD59</f>
        <v>0</v>
      </c>
      <c r="AH12" s="178"/>
      <c r="AI12" s="179">
        <f>IF((AI11+AE12-AG12)&gt;3,3,(AI11+AE12-AG12))</f>
        <v>0</v>
      </c>
      <c r="AJ12" s="180"/>
      <c r="AK12" s="181"/>
      <c r="AL12" s="177">
        <f>July!AH59</f>
        <v>0</v>
      </c>
      <c r="AM12" s="178"/>
      <c r="AN12" s="177">
        <f>July!AJ59</f>
        <v>0</v>
      </c>
      <c r="AO12" s="178"/>
      <c r="AP12" s="179">
        <f>IF((AP11+AL12-AN12)&gt;240,240,(AP11+AL12-AN12))</f>
        <v>0</v>
      </c>
      <c r="AQ12" s="180"/>
      <c r="AR12" s="181"/>
      <c r="AS12" s="177">
        <f>July!AN59</f>
        <v>0</v>
      </c>
      <c r="AT12" s="178"/>
      <c r="AU12" s="177">
        <f>July!AP59</f>
        <v>0</v>
      </c>
      <c r="AV12" s="178"/>
      <c r="AW12" s="179">
        <f>IF((AW11+AS12-AU12)&gt;2,2,(AW11+AS12-AU12))</f>
        <v>0</v>
      </c>
      <c r="AX12" s="180"/>
      <c r="AY12" s="181"/>
    </row>
    <row r="13" spans="1:73" s="5" customFormat="1" ht="12.75" x14ac:dyDescent="0.2">
      <c r="A13" s="164" t="str">
        <f>IF(A4=1,"February","August")</f>
        <v>August</v>
      </c>
      <c r="B13" s="165"/>
      <c r="C13" s="165"/>
      <c r="D13" s="165"/>
      <c r="E13" s="165"/>
      <c r="F13" s="165"/>
      <c r="G13" s="166"/>
      <c r="H13" s="177">
        <f>August!H59</f>
        <v>0</v>
      </c>
      <c r="I13" s="178"/>
      <c r="J13" s="177">
        <f>August!J59</f>
        <v>0</v>
      </c>
      <c r="K13" s="178"/>
      <c r="L13" s="179">
        <f t="shared" ref="L13:L17" si="0">L12+H13-J13</f>
        <v>0</v>
      </c>
      <c r="M13" s="180"/>
      <c r="N13" s="181"/>
      <c r="O13" s="177">
        <f>August!N59</f>
        <v>0</v>
      </c>
      <c r="P13" s="178"/>
      <c r="Q13" s="177">
        <f>August!P59</f>
        <v>0</v>
      </c>
      <c r="R13" s="178"/>
      <c r="S13" s="177">
        <f>August!R59</f>
        <v>0</v>
      </c>
      <c r="T13" s="178"/>
      <c r="U13" s="179">
        <f>IF((U12+O13-Q13-S13)&gt;200,200,(U12+O13-Q13-S13))</f>
        <v>0</v>
      </c>
      <c r="V13" s="180"/>
      <c r="W13" s="181"/>
      <c r="X13" s="177">
        <f>August!V59</f>
        <v>0</v>
      </c>
      <c r="Y13" s="178"/>
      <c r="Z13" s="177">
        <f>August!X59</f>
        <v>0</v>
      </c>
      <c r="AA13" s="178"/>
      <c r="AB13" s="179">
        <f t="shared" ref="AB13:AB17" si="1">IF((AB12+X13-Z13)&gt;10,10,(AB12+X13-Z13))</f>
        <v>0</v>
      </c>
      <c r="AC13" s="180"/>
      <c r="AD13" s="181"/>
      <c r="AE13" s="177">
        <f>August!AB59</f>
        <v>0</v>
      </c>
      <c r="AF13" s="178"/>
      <c r="AG13" s="177">
        <f>August!AD59</f>
        <v>0</v>
      </c>
      <c r="AH13" s="178"/>
      <c r="AI13" s="179">
        <f t="shared" ref="AI13:AI17" si="2">IF((AI12+AE13-AG13)&gt;3,3,(AI12+AE13-AG13))</f>
        <v>0</v>
      </c>
      <c r="AJ13" s="180"/>
      <c r="AK13" s="181"/>
      <c r="AL13" s="177">
        <f>August!AH59</f>
        <v>0</v>
      </c>
      <c r="AM13" s="178"/>
      <c r="AN13" s="177">
        <f>August!AJ59</f>
        <v>0</v>
      </c>
      <c r="AO13" s="178"/>
      <c r="AP13" s="179">
        <f t="shared" ref="AP13:AP17" si="3">IF((AP12+AL13-AN13)&gt;240,240,(AP12+AL13-AN13))</f>
        <v>0</v>
      </c>
      <c r="AQ13" s="180"/>
      <c r="AR13" s="181"/>
      <c r="AS13" s="177">
        <f>August!AN59</f>
        <v>0</v>
      </c>
      <c r="AT13" s="178"/>
      <c r="AU13" s="177">
        <f>August!AP59</f>
        <v>0</v>
      </c>
      <c r="AV13" s="178"/>
      <c r="AW13" s="179">
        <f t="shared" ref="AW13:AW17" si="4">IF((AW12+AS13-AU13)&gt;2,2,(AW12+AS13-AU13))</f>
        <v>0</v>
      </c>
      <c r="AX13" s="180"/>
      <c r="AY13" s="181"/>
    </row>
    <row r="14" spans="1:73" s="5" customFormat="1" ht="13.9" customHeight="1" x14ac:dyDescent="0.2">
      <c r="A14" s="164" t="str">
        <f>IF(A4=1,"March","September")</f>
        <v>September</v>
      </c>
      <c r="B14" s="165"/>
      <c r="C14" s="165"/>
      <c r="D14" s="165"/>
      <c r="E14" s="165"/>
      <c r="F14" s="165"/>
      <c r="G14" s="166"/>
      <c r="H14" s="177">
        <f>September!H59</f>
        <v>0</v>
      </c>
      <c r="I14" s="178"/>
      <c r="J14" s="177">
        <f>September!J59</f>
        <v>0</v>
      </c>
      <c r="K14" s="178"/>
      <c r="L14" s="179">
        <f t="shared" si="0"/>
        <v>0</v>
      </c>
      <c r="M14" s="180"/>
      <c r="N14" s="181"/>
      <c r="O14" s="177">
        <f>September!N59</f>
        <v>0</v>
      </c>
      <c r="P14" s="178"/>
      <c r="Q14" s="177">
        <f>September!P59</f>
        <v>0</v>
      </c>
      <c r="R14" s="178"/>
      <c r="S14" s="177">
        <f>September!R59</f>
        <v>0</v>
      </c>
      <c r="T14" s="178"/>
      <c r="U14" s="179">
        <f>IF((U13+O14-Q14-S14)&gt;200,200,(U13+O14-Q14-S14))</f>
        <v>0</v>
      </c>
      <c r="V14" s="180"/>
      <c r="W14" s="181"/>
      <c r="X14" s="177">
        <f>September!V59</f>
        <v>0</v>
      </c>
      <c r="Y14" s="178"/>
      <c r="Z14" s="177">
        <f>September!X59</f>
        <v>0</v>
      </c>
      <c r="AA14" s="178"/>
      <c r="AB14" s="179">
        <f t="shared" si="1"/>
        <v>0</v>
      </c>
      <c r="AC14" s="180"/>
      <c r="AD14" s="181"/>
      <c r="AE14" s="177">
        <f>September!AB59</f>
        <v>0</v>
      </c>
      <c r="AF14" s="178"/>
      <c r="AG14" s="177">
        <f>September!AD59</f>
        <v>0</v>
      </c>
      <c r="AH14" s="178"/>
      <c r="AI14" s="179">
        <f t="shared" si="2"/>
        <v>0</v>
      </c>
      <c r="AJ14" s="180"/>
      <c r="AK14" s="181"/>
      <c r="AL14" s="177">
        <f>September!AH59</f>
        <v>0</v>
      </c>
      <c r="AM14" s="178"/>
      <c r="AN14" s="177">
        <f>September!AJ59</f>
        <v>0</v>
      </c>
      <c r="AO14" s="178"/>
      <c r="AP14" s="179">
        <f t="shared" si="3"/>
        <v>0</v>
      </c>
      <c r="AQ14" s="180"/>
      <c r="AR14" s="181"/>
      <c r="AS14" s="177">
        <f>September!AN59</f>
        <v>0</v>
      </c>
      <c r="AT14" s="178"/>
      <c r="AU14" s="177">
        <f>September!AP59</f>
        <v>0</v>
      </c>
      <c r="AV14" s="178"/>
      <c r="AW14" s="179">
        <f t="shared" si="4"/>
        <v>0</v>
      </c>
      <c r="AX14" s="180"/>
      <c r="AY14" s="181"/>
    </row>
    <row r="15" spans="1:73" s="5" customFormat="1" ht="13.9" customHeight="1" x14ac:dyDescent="0.2">
      <c r="A15" s="164" t="str">
        <f>IF(A4=1,"April","October")</f>
        <v>October</v>
      </c>
      <c r="B15" s="165"/>
      <c r="C15" s="165"/>
      <c r="D15" s="165"/>
      <c r="E15" s="165"/>
      <c r="F15" s="165"/>
      <c r="G15" s="166"/>
      <c r="H15" s="177">
        <f>October!H59</f>
        <v>0</v>
      </c>
      <c r="I15" s="178"/>
      <c r="J15" s="177">
        <f>October!J59</f>
        <v>0</v>
      </c>
      <c r="K15" s="178"/>
      <c r="L15" s="179">
        <f t="shared" si="0"/>
        <v>0</v>
      </c>
      <c r="M15" s="180"/>
      <c r="N15" s="181"/>
      <c r="O15" s="177">
        <f>October!N59</f>
        <v>0</v>
      </c>
      <c r="P15" s="178"/>
      <c r="Q15" s="177">
        <f>October!P59</f>
        <v>0</v>
      </c>
      <c r="R15" s="178"/>
      <c r="S15" s="177">
        <f>October!R59</f>
        <v>0</v>
      </c>
      <c r="T15" s="178"/>
      <c r="U15" s="179">
        <f t="shared" ref="U15:U17" si="5">IF((U14+O15-Q15-S15)&gt;200,200,(U14+O15-Q15-S15))</f>
        <v>0</v>
      </c>
      <c r="V15" s="180"/>
      <c r="W15" s="181"/>
      <c r="X15" s="177">
        <f>October!V59</f>
        <v>0</v>
      </c>
      <c r="Y15" s="178"/>
      <c r="Z15" s="177">
        <f>October!X59</f>
        <v>0</v>
      </c>
      <c r="AA15" s="178"/>
      <c r="AB15" s="179">
        <f t="shared" si="1"/>
        <v>0</v>
      </c>
      <c r="AC15" s="180"/>
      <c r="AD15" s="181"/>
      <c r="AE15" s="177">
        <f>October!AB59</f>
        <v>0</v>
      </c>
      <c r="AF15" s="178"/>
      <c r="AG15" s="177">
        <f>October!AD59</f>
        <v>0</v>
      </c>
      <c r="AH15" s="178"/>
      <c r="AI15" s="179">
        <f t="shared" si="2"/>
        <v>0</v>
      </c>
      <c r="AJ15" s="180"/>
      <c r="AK15" s="181"/>
      <c r="AL15" s="177">
        <f>October!AH59</f>
        <v>0</v>
      </c>
      <c r="AM15" s="178"/>
      <c r="AN15" s="177">
        <f>October!AJ59</f>
        <v>0</v>
      </c>
      <c r="AO15" s="178"/>
      <c r="AP15" s="179">
        <f t="shared" si="3"/>
        <v>0</v>
      </c>
      <c r="AQ15" s="180"/>
      <c r="AR15" s="181"/>
      <c r="AS15" s="177">
        <f>October!AN59</f>
        <v>0</v>
      </c>
      <c r="AT15" s="178"/>
      <c r="AU15" s="177">
        <f>October!AP59</f>
        <v>0</v>
      </c>
      <c r="AV15" s="178"/>
      <c r="AW15" s="179">
        <f t="shared" si="4"/>
        <v>0</v>
      </c>
      <c r="AX15" s="180"/>
      <c r="AY15" s="181"/>
    </row>
    <row r="16" spans="1:73" s="5" customFormat="1" ht="13.9" customHeight="1" x14ac:dyDescent="0.2">
      <c r="A16" s="164" t="str">
        <f>IF(A4=1,"May","November")</f>
        <v>November</v>
      </c>
      <c r="B16" s="165"/>
      <c r="C16" s="165"/>
      <c r="D16" s="165"/>
      <c r="E16" s="165"/>
      <c r="F16" s="165"/>
      <c r="G16" s="166"/>
      <c r="H16" s="177">
        <f>November!H59</f>
        <v>0</v>
      </c>
      <c r="I16" s="178"/>
      <c r="J16" s="177">
        <f>November!J59</f>
        <v>0</v>
      </c>
      <c r="K16" s="178"/>
      <c r="L16" s="179">
        <f t="shared" si="0"/>
        <v>0</v>
      </c>
      <c r="M16" s="180"/>
      <c r="N16" s="181"/>
      <c r="O16" s="177">
        <f>November!N59</f>
        <v>0</v>
      </c>
      <c r="P16" s="178"/>
      <c r="Q16" s="177">
        <f>November!P59</f>
        <v>0</v>
      </c>
      <c r="R16" s="178"/>
      <c r="S16" s="177">
        <f>November!R59</f>
        <v>0</v>
      </c>
      <c r="T16" s="178"/>
      <c r="U16" s="179">
        <f t="shared" si="5"/>
        <v>0</v>
      </c>
      <c r="V16" s="180"/>
      <c r="W16" s="181"/>
      <c r="X16" s="177">
        <f>November!V59</f>
        <v>0</v>
      </c>
      <c r="Y16" s="178"/>
      <c r="Z16" s="177">
        <f>November!X59</f>
        <v>0</v>
      </c>
      <c r="AA16" s="178"/>
      <c r="AB16" s="179">
        <f t="shared" si="1"/>
        <v>0</v>
      </c>
      <c r="AC16" s="180"/>
      <c r="AD16" s="181"/>
      <c r="AE16" s="177">
        <f>November!AB59</f>
        <v>0</v>
      </c>
      <c r="AF16" s="178"/>
      <c r="AG16" s="177">
        <f>November!AD59</f>
        <v>0</v>
      </c>
      <c r="AH16" s="178"/>
      <c r="AI16" s="179">
        <f t="shared" si="2"/>
        <v>0</v>
      </c>
      <c r="AJ16" s="180"/>
      <c r="AK16" s="181"/>
      <c r="AL16" s="177">
        <f>November!AH59</f>
        <v>0</v>
      </c>
      <c r="AM16" s="178"/>
      <c r="AN16" s="177">
        <f>November!AJ59</f>
        <v>0</v>
      </c>
      <c r="AO16" s="178"/>
      <c r="AP16" s="179">
        <f t="shared" si="3"/>
        <v>0</v>
      </c>
      <c r="AQ16" s="180"/>
      <c r="AR16" s="181"/>
      <c r="AS16" s="177">
        <f>November!AN59</f>
        <v>0</v>
      </c>
      <c r="AT16" s="178"/>
      <c r="AU16" s="177">
        <f>November!AP59</f>
        <v>0</v>
      </c>
      <c r="AV16" s="178"/>
      <c r="AW16" s="179">
        <f t="shared" si="4"/>
        <v>0</v>
      </c>
      <c r="AX16" s="180"/>
      <c r="AY16" s="181"/>
    </row>
    <row r="17" spans="1:73" s="5" customFormat="1" ht="13.9" customHeight="1" x14ac:dyDescent="0.2">
      <c r="A17" s="164" t="str">
        <f>IF(A4=1,"June","December")</f>
        <v>December</v>
      </c>
      <c r="B17" s="165"/>
      <c r="C17" s="165"/>
      <c r="D17" s="165"/>
      <c r="E17" s="165"/>
      <c r="F17" s="165"/>
      <c r="G17" s="166"/>
      <c r="H17" s="177">
        <f>December!H59</f>
        <v>0</v>
      </c>
      <c r="I17" s="178"/>
      <c r="J17" s="177">
        <f>December!J59</f>
        <v>0</v>
      </c>
      <c r="K17" s="178"/>
      <c r="L17" s="179">
        <f t="shared" si="0"/>
        <v>0</v>
      </c>
      <c r="M17" s="180"/>
      <c r="N17" s="181"/>
      <c r="O17" s="177">
        <f>December!N59</f>
        <v>0</v>
      </c>
      <c r="P17" s="178"/>
      <c r="Q17" s="177">
        <f>December!P59</f>
        <v>0</v>
      </c>
      <c r="R17" s="178"/>
      <c r="S17" s="177">
        <f>December!R59</f>
        <v>0</v>
      </c>
      <c r="T17" s="178"/>
      <c r="U17" s="179">
        <f t="shared" si="5"/>
        <v>0</v>
      </c>
      <c r="V17" s="180"/>
      <c r="W17" s="181"/>
      <c r="X17" s="177">
        <f>December!V59</f>
        <v>0</v>
      </c>
      <c r="Y17" s="178"/>
      <c r="Z17" s="177">
        <f>December!X59</f>
        <v>0</v>
      </c>
      <c r="AA17" s="178"/>
      <c r="AB17" s="179">
        <f t="shared" si="1"/>
        <v>0</v>
      </c>
      <c r="AC17" s="180"/>
      <c r="AD17" s="181"/>
      <c r="AE17" s="177">
        <f>December!AB59</f>
        <v>0</v>
      </c>
      <c r="AF17" s="178"/>
      <c r="AG17" s="177">
        <f>December!AD59</f>
        <v>0</v>
      </c>
      <c r="AH17" s="178"/>
      <c r="AI17" s="179">
        <f t="shared" si="2"/>
        <v>0</v>
      </c>
      <c r="AJ17" s="180"/>
      <c r="AK17" s="181"/>
      <c r="AL17" s="177">
        <f>December!AH59</f>
        <v>0</v>
      </c>
      <c r="AM17" s="178"/>
      <c r="AN17" s="177">
        <f>December!AJ59</f>
        <v>0</v>
      </c>
      <c r="AO17" s="178"/>
      <c r="AP17" s="179">
        <f t="shared" si="3"/>
        <v>0</v>
      </c>
      <c r="AQ17" s="180"/>
      <c r="AR17" s="181"/>
      <c r="AS17" s="177">
        <f>December!AN59</f>
        <v>0</v>
      </c>
      <c r="AT17" s="178"/>
      <c r="AU17" s="177">
        <f>December!AP59</f>
        <v>0</v>
      </c>
      <c r="AV17" s="178"/>
      <c r="AW17" s="179">
        <f t="shared" si="4"/>
        <v>0</v>
      </c>
      <c r="AX17" s="180"/>
      <c r="AY17" s="181"/>
    </row>
    <row r="18" spans="1:73" s="4" customFormat="1" ht="19.149999999999999" customHeight="1" x14ac:dyDescent="0.25">
      <c r="A18" s="176" t="s">
        <v>17</v>
      </c>
      <c r="B18" s="176"/>
      <c r="C18" s="176"/>
      <c r="D18" s="176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7"/>
    </row>
    <row r="19" spans="1:73" s="4" customFormat="1" x14ac:dyDescent="0.25"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7"/>
    </row>
    <row r="21" spans="1:73" s="4" customFormat="1" x14ac:dyDescent="0.25">
      <c r="B21" s="26" t="s">
        <v>18</v>
      </c>
      <c r="C21" s="26"/>
      <c r="D21" s="26"/>
      <c r="E21" s="26"/>
      <c r="F21" s="26"/>
      <c r="G21" s="26"/>
      <c r="H21" s="26"/>
      <c r="I21" s="26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E21" s="4" t="s">
        <v>26</v>
      </c>
    </row>
    <row r="22" spans="1:73" s="4" customFormat="1" x14ac:dyDescent="0.25">
      <c r="B22" s="5" t="s">
        <v>30</v>
      </c>
    </row>
    <row r="23" spans="1:73" s="4" customFormat="1" x14ac:dyDescent="0.25">
      <c r="B23" s="26" t="s">
        <v>19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134"/>
      <c r="AV23" s="137"/>
      <c r="AW23" s="137"/>
      <c r="AX23" s="137"/>
      <c r="AY23" s="137"/>
    </row>
    <row r="24" spans="1:73" s="4" customFormat="1" x14ac:dyDescent="0.25">
      <c r="B24" s="5" t="s">
        <v>30</v>
      </c>
      <c r="AE24" s="27" t="s">
        <v>27</v>
      </c>
      <c r="AF24" s="27"/>
      <c r="AG24" s="27"/>
      <c r="AH24" s="27"/>
      <c r="AI24" s="27"/>
      <c r="AJ24" s="27"/>
      <c r="AK24" s="27"/>
      <c r="AL24" s="27"/>
      <c r="AU24" s="27" t="s">
        <v>29</v>
      </c>
      <c r="AV24" s="27"/>
      <c r="AW24" s="27"/>
      <c r="AX24" s="27"/>
    </row>
    <row r="25" spans="1:73" s="4" customFormat="1" x14ac:dyDescent="0.25">
      <c r="B25" s="26" t="s">
        <v>20</v>
      </c>
      <c r="C25" s="26"/>
      <c r="D25" s="26"/>
      <c r="E25" s="26"/>
      <c r="F25" s="26"/>
      <c r="G25" s="26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</row>
    <row r="26" spans="1:73" s="4" customFormat="1" x14ac:dyDescent="0.25">
      <c r="B26" s="5" t="s">
        <v>31</v>
      </c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173"/>
      <c r="AV26" s="174"/>
      <c r="AW26" s="174"/>
      <c r="AX26" s="174"/>
      <c r="AY26" s="174"/>
    </row>
    <row r="27" spans="1:73" s="4" customFormat="1" x14ac:dyDescent="0.25">
      <c r="B27" s="26" t="s">
        <v>21</v>
      </c>
      <c r="C27" s="26"/>
      <c r="D27" s="26"/>
      <c r="E27" s="26"/>
      <c r="F27" s="26"/>
      <c r="G27" s="26"/>
      <c r="H27" s="26"/>
      <c r="I27" s="26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E27" s="27" t="s">
        <v>28</v>
      </c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 t="s">
        <v>29</v>
      </c>
      <c r="AV27" s="27"/>
      <c r="AW27" s="27"/>
      <c r="AX27" s="27"/>
    </row>
    <row r="28" spans="1:73" s="4" customFormat="1" x14ac:dyDescent="0.25">
      <c r="B28" s="5" t="s">
        <v>32</v>
      </c>
    </row>
    <row r="29" spans="1:73" s="4" customFormat="1" x14ac:dyDescent="0.25">
      <c r="B29" s="26" t="s">
        <v>46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</row>
    <row r="30" spans="1:73" s="4" customFormat="1" x14ac:dyDescent="0.25">
      <c r="B30" s="5" t="s">
        <v>33</v>
      </c>
    </row>
    <row r="31" spans="1:73" s="4" customFormat="1" x14ac:dyDescent="0.25">
      <c r="B31" s="175" t="s">
        <v>45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</row>
    <row r="32" spans="1:73" s="4" customFormat="1" x14ac:dyDescent="0.25">
      <c r="B32" s="5" t="s">
        <v>34</v>
      </c>
    </row>
    <row r="33" spans="1:41" s="4" customFormat="1" x14ac:dyDescent="0.2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41" s="4" customFormat="1" x14ac:dyDescent="0.25">
      <c r="B34" s="24" t="s">
        <v>42</v>
      </c>
    </row>
    <row r="35" spans="1:41" s="4" customFormat="1" x14ac:dyDescent="0.25">
      <c r="B35" s="24" t="s">
        <v>43</v>
      </c>
    </row>
    <row r="36" spans="1:41" s="4" customFormat="1" x14ac:dyDescent="0.25">
      <c r="B36" s="24" t="s">
        <v>44</v>
      </c>
      <c r="AN36" s="23"/>
      <c r="AO36" s="23" t="s">
        <v>37</v>
      </c>
    </row>
    <row r="37" spans="1:41" s="4" customForma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41" s="4" customForma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</sheetData>
  <sheetProtection password="B2D6" sheet="1" objects="1" scenarios="1"/>
  <mergeCells count="195">
    <mergeCell ref="A1:AY1"/>
    <mergeCell ref="A2:AY2"/>
    <mergeCell ref="A3:AY3"/>
    <mergeCell ref="G5:W5"/>
    <mergeCell ref="Y5:Z5"/>
    <mergeCell ref="AA5:AG5"/>
    <mergeCell ref="AN5:AY5"/>
    <mergeCell ref="H6:W6"/>
    <mergeCell ref="AC6:AG6"/>
    <mergeCell ref="AN6:AY6"/>
    <mergeCell ref="A8:G8"/>
    <mergeCell ref="H8:N8"/>
    <mergeCell ref="O8:V8"/>
    <mergeCell ref="X8:AD8"/>
    <mergeCell ref="AE8:AK8"/>
    <mergeCell ref="AL8:AR8"/>
    <mergeCell ref="AS8:AY8"/>
    <mergeCell ref="AS9:AY9"/>
    <mergeCell ref="A10:G10"/>
    <mergeCell ref="H10:I10"/>
    <mergeCell ref="J10:K10"/>
    <mergeCell ref="L10:N10"/>
    <mergeCell ref="O10:P10"/>
    <mergeCell ref="Q10:R10"/>
    <mergeCell ref="S10:T10"/>
    <mergeCell ref="U10:W10"/>
    <mergeCell ref="X10:Y10"/>
    <mergeCell ref="B9:F9"/>
    <mergeCell ref="H9:N9"/>
    <mergeCell ref="Q9:T9"/>
    <mergeCell ref="X9:AD9"/>
    <mergeCell ref="AE9:AK9"/>
    <mergeCell ref="AL9:AR9"/>
    <mergeCell ref="AN10:AO10"/>
    <mergeCell ref="AP10:AR10"/>
    <mergeCell ref="AS10:AT10"/>
    <mergeCell ref="AU10:AV10"/>
    <mergeCell ref="AW10:AY10"/>
    <mergeCell ref="A11:G11"/>
    <mergeCell ref="H11:I11"/>
    <mergeCell ref="J11:K11"/>
    <mergeCell ref="L11:N11"/>
    <mergeCell ref="O11:P11"/>
    <mergeCell ref="Z10:AA10"/>
    <mergeCell ref="AB10:AD10"/>
    <mergeCell ref="AE10:AF10"/>
    <mergeCell ref="AG10:AH10"/>
    <mergeCell ref="AI10:AK10"/>
    <mergeCell ref="AL10:AM10"/>
    <mergeCell ref="AS11:AT11"/>
    <mergeCell ref="AU11:AV11"/>
    <mergeCell ref="AW11:AY11"/>
    <mergeCell ref="AI11:AK11"/>
    <mergeCell ref="AL11:AM11"/>
    <mergeCell ref="AN11:AO11"/>
    <mergeCell ref="AP11:AR11"/>
    <mergeCell ref="A12:G12"/>
    <mergeCell ref="H12:I12"/>
    <mergeCell ref="J12:K12"/>
    <mergeCell ref="L12:N12"/>
    <mergeCell ref="O12:P12"/>
    <mergeCell ref="Q12:R12"/>
    <mergeCell ref="S12:T12"/>
    <mergeCell ref="AE11:AF11"/>
    <mergeCell ref="AG11:AH11"/>
    <mergeCell ref="Q11:R11"/>
    <mergeCell ref="S11:T11"/>
    <mergeCell ref="U11:W11"/>
    <mergeCell ref="X11:Y11"/>
    <mergeCell ref="Z11:AA11"/>
    <mergeCell ref="AB11:AD11"/>
    <mergeCell ref="AW12:AY12"/>
    <mergeCell ref="A13:G13"/>
    <mergeCell ref="H13:I13"/>
    <mergeCell ref="J13:K13"/>
    <mergeCell ref="L13:N13"/>
    <mergeCell ref="O13:P13"/>
    <mergeCell ref="Q13:R13"/>
    <mergeCell ref="S13:T13"/>
    <mergeCell ref="U13:W13"/>
    <mergeCell ref="X13:Y13"/>
    <mergeCell ref="AI12:AK12"/>
    <mergeCell ref="AL12:AM12"/>
    <mergeCell ref="AN12:AO12"/>
    <mergeCell ref="AP12:AR12"/>
    <mergeCell ref="AS12:AT12"/>
    <mergeCell ref="AU12:AV12"/>
    <mergeCell ref="U12:W12"/>
    <mergeCell ref="X12:Y12"/>
    <mergeCell ref="Z12:AA12"/>
    <mergeCell ref="AB12:AD12"/>
    <mergeCell ref="AE12:AF12"/>
    <mergeCell ref="AG12:AH12"/>
    <mergeCell ref="AN13:AO13"/>
    <mergeCell ref="AP13:AR13"/>
    <mergeCell ref="AS13:AT13"/>
    <mergeCell ref="AU13:AV13"/>
    <mergeCell ref="AW13:AY13"/>
    <mergeCell ref="A14:G14"/>
    <mergeCell ref="H14:I14"/>
    <mergeCell ref="J14:K14"/>
    <mergeCell ref="L14:N14"/>
    <mergeCell ref="O14:P14"/>
    <mergeCell ref="Z13:AA13"/>
    <mergeCell ref="AB13:AD13"/>
    <mergeCell ref="AE13:AF13"/>
    <mergeCell ref="AG13:AH13"/>
    <mergeCell ref="AI13:AK13"/>
    <mergeCell ref="AL13:AM13"/>
    <mergeCell ref="AS14:AT14"/>
    <mergeCell ref="AU14:AV14"/>
    <mergeCell ref="AW14:AY14"/>
    <mergeCell ref="AI14:AK14"/>
    <mergeCell ref="AL14:AM14"/>
    <mergeCell ref="AN14:AO14"/>
    <mergeCell ref="AP14:AR14"/>
    <mergeCell ref="J15:K15"/>
    <mergeCell ref="L15:N15"/>
    <mergeCell ref="O15:P15"/>
    <mergeCell ref="Q15:R15"/>
    <mergeCell ref="S15:T15"/>
    <mergeCell ref="AE14:AF14"/>
    <mergeCell ref="AG14:AH14"/>
    <mergeCell ref="Q14:R14"/>
    <mergeCell ref="S14:T14"/>
    <mergeCell ref="U14:W14"/>
    <mergeCell ref="X14:Y14"/>
    <mergeCell ref="Z14:AA14"/>
    <mergeCell ref="AB14:AD14"/>
    <mergeCell ref="AW15:AY15"/>
    <mergeCell ref="A16:G16"/>
    <mergeCell ref="H16:I16"/>
    <mergeCell ref="J16:K16"/>
    <mergeCell ref="L16:N16"/>
    <mergeCell ref="O16:P16"/>
    <mergeCell ref="Q16:R16"/>
    <mergeCell ref="S16:T16"/>
    <mergeCell ref="U16:W16"/>
    <mergeCell ref="X16:Y16"/>
    <mergeCell ref="AI15:AK15"/>
    <mergeCell ref="AL15:AM15"/>
    <mergeCell ref="AN15:AO15"/>
    <mergeCell ref="AP15:AR15"/>
    <mergeCell ref="AS15:AT15"/>
    <mergeCell ref="AU15:AV15"/>
    <mergeCell ref="U15:W15"/>
    <mergeCell ref="X15:Y15"/>
    <mergeCell ref="Z15:AA15"/>
    <mergeCell ref="AB15:AD15"/>
    <mergeCell ref="AE15:AF15"/>
    <mergeCell ref="AG15:AH15"/>
    <mergeCell ref="A15:G15"/>
    <mergeCell ref="H15:I15"/>
    <mergeCell ref="Z17:AA17"/>
    <mergeCell ref="AB17:AD17"/>
    <mergeCell ref="AN16:AO16"/>
    <mergeCell ref="AP16:AR16"/>
    <mergeCell ref="AS16:AT16"/>
    <mergeCell ref="AU16:AV16"/>
    <mergeCell ref="AW16:AY16"/>
    <mergeCell ref="A17:G17"/>
    <mergeCell ref="H17:I17"/>
    <mergeCell ref="J17:K17"/>
    <mergeCell ref="L17:N17"/>
    <mergeCell ref="O17:P17"/>
    <mergeCell ref="Z16:AA16"/>
    <mergeCell ref="AB16:AD16"/>
    <mergeCell ref="AE16:AF16"/>
    <mergeCell ref="AG16:AH16"/>
    <mergeCell ref="AI16:AK16"/>
    <mergeCell ref="AL16:AM16"/>
    <mergeCell ref="N29:AC29"/>
    <mergeCell ref="B31:R31"/>
    <mergeCell ref="J21:AC21"/>
    <mergeCell ref="O23:AC23"/>
    <mergeCell ref="AU23:AY23"/>
    <mergeCell ref="H25:AC25"/>
    <mergeCell ref="AU26:AY26"/>
    <mergeCell ref="J27:AC27"/>
    <mergeCell ref="AS17:AT17"/>
    <mergeCell ref="AU17:AV17"/>
    <mergeCell ref="AW17:AY17"/>
    <mergeCell ref="A18:D18"/>
    <mergeCell ref="E18:AY18"/>
    <mergeCell ref="E19:AY19"/>
    <mergeCell ref="AE17:AF17"/>
    <mergeCell ref="AG17:AH17"/>
    <mergeCell ref="AI17:AK17"/>
    <mergeCell ref="AL17:AM17"/>
    <mergeCell ref="AN17:AO17"/>
    <mergeCell ref="AP17:AR17"/>
    <mergeCell ref="Q17:R17"/>
    <mergeCell ref="S17:T17"/>
    <mergeCell ref="U17:W17"/>
    <mergeCell ref="X17:Y17"/>
  </mergeCells>
  <dataValidations count="2">
    <dataValidation allowBlank="1" showInputMessage="1" showErrorMessage="1" promptTitle="Maximum Vacation Accruals" prompt="Vacation leave credits may exceed 40 days during the calendar year but the employee must use the amount over 40 days prior to December 31 of that year._x000a_Exception: A maximum of 42 days may be carried over from 2013 to 2014." sqref="L11 U11 AB11 AI11 AP11 AW11"/>
    <dataValidation type="decimal" allowBlank="1" showInputMessage="1" showErrorMessage="1" sqref="AA5">
      <formula1>0</formula1>
      <formula2>1</formula2>
    </dataValidation>
  </dataValidations>
  <pageMargins left="0.25" right="0.25" top="0.75" bottom="0.75" header="0.3" footer="0.3"/>
  <pageSetup scale="94" orientation="landscape" r:id="rId1"/>
  <ignoredErrors>
    <ignoredError sqref="L12:N17 U12:W17 AB12:AD17 AI12:AK17 AP12:AR17 AW12:AY17 H12:I17 J12:K17 L11 O12:T17 U11 X12:Y17 AB11 Z12:AA17 AE12:AF17 AI11 AG12 AG13:AH17 AL12:AM17 AP11 AN12:AO17 AW11 AS12:AT17 AU12:AV17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1514" r:id="rId4">
          <objectPr locked="0" defaultSize="0" print="0" autoPict="0" r:id="rId5">
            <anchor moveWithCells="1">
              <from>
                <xdr:col>35</xdr:col>
                <xdr:colOff>9525</xdr:colOff>
                <xdr:row>33</xdr:row>
                <xdr:rowOff>85725</xdr:rowOff>
              </from>
              <to>
                <xdr:col>39</xdr:col>
                <xdr:colOff>161925</xdr:colOff>
                <xdr:row>37</xdr:row>
                <xdr:rowOff>38100</xdr:rowOff>
              </to>
            </anchor>
          </objectPr>
        </oleObject>
      </mc:Choice>
      <mc:Fallback>
        <oleObject progId="Acrobat Document" dvAspect="DVASPECT_ICON" shapeId="2151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6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0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7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0</xdr:col>
                    <xdr:colOff>171450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8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9525</xdr:rowOff>
                  </from>
                  <to>
                    <xdr:col>0</xdr:col>
                    <xdr:colOff>171450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9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0</xdr:col>
                    <xdr:colOff>171450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10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9525</xdr:rowOff>
                  </from>
                  <to>
                    <xdr:col>0</xdr:col>
                    <xdr:colOff>171450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11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0</xdr:col>
                    <xdr:colOff>171450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2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9525</xdr:rowOff>
                  </from>
                  <to>
                    <xdr:col>0</xdr:col>
                    <xdr:colOff>171450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3" name="Option Button 9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85725</xdr:rowOff>
                  </from>
                  <to>
                    <xdr:col>4</xdr:col>
                    <xdr:colOff>133350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4" id="{8A1FAE89-571E-4C90-A4B8-F6F9E093BD8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J11 H11:H12 L11:L17 U12:U17 AB12:AB17 AI12:AI17</xm:sqref>
        </x14:conditionalFormatting>
        <x14:conditionalFormatting xmlns:xm="http://schemas.microsoft.com/office/excel/2006/main">
          <x14:cfRule type="iconSet" priority="105" id="{BD5F80C9-D710-4B9D-94CA-36F9BA85238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AP12:AP17</xm:sqref>
        </x14:conditionalFormatting>
        <x14:conditionalFormatting xmlns:xm="http://schemas.microsoft.com/office/excel/2006/main">
          <x14:cfRule type="iconSet" priority="103" id="{2701AB05-9FAD-4A2F-966E-18856B2662E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AW12:AW17</xm:sqref>
        </x14:conditionalFormatting>
        <x14:conditionalFormatting xmlns:xm="http://schemas.microsoft.com/office/excel/2006/main">
          <x14:cfRule type="iconSet" priority="102" id="{9FD1F81F-4EF3-4F02-B019-57CC02BECC5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Q11 O11:O12 S11</xm:sqref>
        </x14:conditionalFormatting>
        <x14:conditionalFormatting xmlns:xm="http://schemas.microsoft.com/office/excel/2006/main">
          <x14:cfRule type="iconSet" priority="101" id="{E275B4A0-DD40-4B18-BB5A-8568632E665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Z11 X11</xm:sqref>
        </x14:conditionalFormatting>
        <x14:conditionalFormatting xmlns:xm="http://schemas.microsoft.com/office/excel/2006/main">
          <x14:cfRule type="iconSet" priority="100" id="{CB621AE3-3CB2-41DB-B2D6-0E47E487222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AG11 AE11</xm:sqref>
        </x14:conditionalFormatting>
        <x14:conditionalFormatting xmlns:xm="http://schemas.microsoft.com/office/excel/2006/main">
          <x14:cfRule type="iconSet" priority="99" id="{0A0EEC5F-0549-4C86-978D-C497983D78C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AN11 AL11</xm:sqref>
        </x14:conditionalFormatting>
        <x14:conditionalFormatting xmlns:xm="http://schemas.microsoft.com/office/excel/2006/main">
          <x14:cfRule type="iconSet" priority="98" id="{90A162AF-58A9-4E40-92EA-5E3EEC17B6F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AU11 AS11</xm:sqref>
        </x14:conditionalFormatting>
        <x14:conditionalFormatting xmlns:xm="http://schemas.microsoft.com/office/excel/2006/main">
          <x14:cfRule type="iconSet" priority="97" id="{AF0DA9CE-3CD1-46B1-85F4-BC086024E0B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J12</xm:sqref>
        </x14:conditionalFormatting>
        <x14:conditionalFormatting xmlns:xm="http://schemas.microsoft.com/office/excel/2006/main">
          <x14:cfRule type="iconSet" priority="94" id="{624FD5F7-34C6-4673-B6DA-5B16F9CA83A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U11</xm:sqref>
        </x14:conditionalFormatting>
        <x14:conditionalFormatting xmlns:xm="http://schemas.microsoft.com/office/excel/2006/main">
          <x14:cfRule type="iconSet" priority="93" id="{5B55BC31-5B6B-4F63-A2BB-940D41B9D37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AB11</xm:sqref>
        </x14:conditionalFormatting>
        <x14:conditionalFormatting xmlns:xm="http://schemas.microsoft.com/office/excel/2006/main">
          <x14:cfRule type="iconSet" priority="92" id="{6D826C12-77B3-4193-9548-62D4DE8C9A8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AI11</xm:sqref>
        </x14:conditionalFormatting>
        <x14:conditionalFormatting xmlns:xm="http://schemas.microsoft.com/office/excel/2006/main">
          <x14:cfRule type="iconSet" priority="91" id="{833C882C-DA7B-4C84-BA25-B489DE82933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AP11</xm:sqref>
        </x14:conditionalFormatting>
        <x14:conditionalFormatting xmlns:xm="http://schemas.microsoft.com/office/excel/2006/main">
          <x14:cfRule type="iconSet" priority="90" id="{D71AF049-31BE-41C8-8758-F45B99BD125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AW11</xm:sqref>
        </x14:conditionalFormatting>
        <x14:conditionalFormatting xmlns:xm="http://schemas.microsoft.com/office/excel/2006/main">
          <x14:cfRule type="iconSet" priority="88" id="{097A70D7-7DBC-4400-B149-A2CBA2B953B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J13</xm:sqref>
        </x14:conditionalFormatting>
        <x14:conditionalFormatting xmlns:xm="http://schemas.microsoft.com/office/excel/2006/main">
          <x14:cfRule type="iconSet" priority="87" id="{CA7435EE-9439-4E11-B464-61EBFDE35E5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J14</xm:sqref>
        </x14:conditionalFormatting>
        <x14:conditionalFormatting xmlns:xm="http://schemas.microsoft.com/office/excel/2006/main">
          <x14:cfRule type="iconSet" priority="86" id="{A44F2300-7DF0-4799-BE30-077FFC00D96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J15</xm:sqref>
        </x14:conditionalFormatting>
        <x14:conditionalFormatting xmlns:xm="http://schemas.microsoft.com/office/excel/2006/main">
          <x14:cfRule type="iconSet" priority="85" id="{C875BC19-04BD-4921-8096-A742CB01103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J16</xm:sqref>
        </x14:conditionalFormatting>
        <x14:conditionalFormatting xmlns:xm="http://schemas.microsoft.com/office/excel/2006/main">
          <x14:cfRule type="iconSet" priority="84" id="{D160BC6E-03B8-46EB-9BAC-FF9EF687233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J17</xm:sqref>
        </x14:conditionalFormatting>
        <x14:conditionalFormatting xmlns:xm="http://schemas.microsoft.com/office/excel/2006/main">
          <x14:cfRule type="iconSet" priority="80" id="{9189338D-045A-49B4-A163-B4551F8E601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O14</xm:sqref>
        </x14:conditionalFormatting>
        <x14:conditionalFormatting xmlns:xm="http://schemas.microsoft.com/office/excel/2006/main">
          <x14:cfRule type="iconSet" priority="74" id="{3A8F6313-5CDB-4021-AF39-747F9CF49D3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O16</xm:sqref>
        </x14:conditionalFormatting>
        <x14:conditionalFormatting xmlns:xm="http://schemas.microsoft.com/office/excel/2006/main">
          <x14:cfRule type="iconSet" priority="73" id="{3644827B-9284-4C20-8541-2630D2903B8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Q16</xm:sqref>
        </x14:conditionalFormatting>
        <x14:conditionalFormatting xmlns:xm="http://schemas.microsoft.com/office/excel/2006/main">
          <x14:cfRule type="iconSet" priority="72" id="{8D7CDA21-C9CF-40F3-BAD6-D9C262B76B5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S16</xm:sqref>
        </x14:conditionalFormatting>
        <x14:conditionalFormatting xmlns:xm="http://schemas.microsoft.com/office/excel/2006/main">
          <x14:cfRule type="iconSet" priority="68" id="{D60FEFB5-43EB-4C1A-A94A-B75AD2CE624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X12</xm:sqref>
        </x14:conditionalFormatting>
        <x14:conditionalFormatting xmlns:xm="http://schemas.microsoft.com/office/excel/2006/main">
          <x14:cfRule type="iconSet" priority="59" id="{0226919C-82EC-4EA3-850A-C670C291AF6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AE12</xm:sqref>
        </x14:conditionalFormatting>
        <x14:conditionalFormatting xmlns:xm="http://schemas.microsoft.com/office/excel/2006/main">
          <x14:cfRule type="iconSet" priority="57" id="{2E6D31FF-E1E8-496A-84F0-D17BD690ECA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AE13:AE17</xm:sqref>
        </x14:conditionalFormatting>
        <x14:conditionalFormatting xmlns:xm="http://schemas.microsoft.com/office/excel/2006/main">
          <x14:cfRule type="iconSet" priority="51" id="{988DF8D5-E817-4320-BD3A-7B5A30593DE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AL12</xm:sqref>
        </x14:conditionalFormatting>
        <x14:conditionalFormatting xmlns:xm="http://schemas.microsoft.com/office/excel/2006/main">
          <x14:cfRule type="iconSet" priority="49" id="{9506B753-5400-46BA-9DAE-00A900C9843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AL13:AL17</xm:sqref>
        </x14:conditionalFormatting>
        <x14:conditionalFormatting xmlns:xm="http://schemas.microsoft.com/office/excel/2006/main">
          <x14:cfRule type="iconSet" priority="43" id="{028FE5B1-ACF5-4B8A-B580-890FE505E6D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AS12</xm:sqref>
        </x14:conditionalFormatting>
        <x14:conditionalFormatting xmlns:xm="http://schemas.microsoft.com/office/excel/2006/main">
          <x14:cfRule type="iconSet" priority="41" id="{C088FD79-8DDE-44C9-8CA6-F8F12DDC483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AS13:AS17</xm:sqref>
        </x14:conditionalFormatting>
        <x14:conditionalFormatting xmlns:xm="http://schemas.microsoft.com/office/excel/2006/main">
          <x14:cfRule type="iconSet" priority="35" id="{ABB4623A-8DD2-41FF-80EE-494ADC0D536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H13:H17</xm:sqref>
        </x14:conditionalFormatting>
        <x14:conditionalFormatting xmlns:xm="http://schemas.microsoft.com/office/excel/2006/main">
          <x14:cfRule type="iconSet" priority="34" id="{5E5BF1D0-CC23-4FA7-BAFD-9E51974FC3C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Q12 S12</xm:sqref>
        </x14:conditionalFormatting>
        <x14:conditionalFormatting xmlns:xm="http://schemas.microsoft.com/office/excel/2006/main">
          <x14:cfRule type="iconSet" priority="33" id="{35BD8C66-FDAA-46DE-8C44-B9C43E99D98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O13</xm:sqref>
        </x14:conditionalFormatting>
        <x14:conditionalFormatting xmlns:xm="http://schemas.microsoft.com/office/excel/2006/main">
          <x14:cfRule type="iconSet" priority="32" id="{EE23A5B1-9BCD-4174-9FAF-CC59B1BE081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Q13 S13</xm:sqref>
        </x14:conditionalFormatting>
        <x14:conditionalFormatting xmlns:xm="http://schemas.microsoft.com/office/excel/2006/main">
          <x14:cfRule type="iconSet" priority="31" id="{E3B7FE17-CFEA-4358-B8B7-E84F4DF04E0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Q14 S14</xm:sqref>
        </x14:conditionalFormatting>
        <x14:conditionalFormatting xmlns:xm="http://schemas.microsoft.com/office/excel/2006/main">
          <x14:cfRule type="iconSet" priority="30" id="{BF703C49-1ECD-4E79-B171-1E2576A6DEC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O15</xm:sqref>
        </x14:conditionalFormatting>
        <x14:conditionalFormatting xmlns:xm="http://schemas.microsoft.com/office/excel/2006/main">
          <x14:cfRule type="iconSet" priority="29" id="{6C95D9F8-F008-4342-879A-9294469057F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Q15 S15</xm:sqref>
        </x14:conditionalFormatting>
        <x14:conditionalFormatting xmlns:xm="http://schemas.microsoft.com/office/excel/2006/main">
          <x14:cfRule type="iconSet" priority="28" id="{F1C34371-9E9F-4DB2-AD3C-96142D5F60C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27" id="{0F7A6582-7CFD-4A5B-BD59-CCB551795FA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Q17</xm:sqref>
        </x14:conditionalFormatting>
        <x14:conditionalFormatting xmlns:xm="http://schemas.microsoft.com/office/excel/2006/main">
          <x14:cfRule type="iconSet" priority="26" id="{B21F1E29-87FF-413B-88C4-B20784A099D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S17</xm:sqref>
        </x14:conditionalFormatting>
        <x14:conditionalFormatting xmlns:xm="http://schemas.microsoft.com/office/excel/2006/main">
          <x14:cfRule type="iconSet" priority="25" id="{D547964B-46BF-4BE1-AE97-CD7EEBDF3BF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X13:X17</xm:sqref>
        </x14:conditionalFormatting>
        <x14:conditionalFormatting xmlns:xm="http://schemas.microsoft.com/office/excel/2006/main">
          <x14:cfRule type="iconSet" priority="24" id="{03EEBC95-B296-44F3-B13C-0C02C761BAF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Z12</xm:sqref>
        </x14:conditionalFormatting>
        <x14:conditionalFormatting xmlns:xm="http://schemas.microsoft.com/office/excel/2006/main">
          <x14:cfRule type="iconSet" priority="23" id="{4E059ADC-E345-426E-AC3E-6B411098796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Z13</xm:sqref>
        </x14:conditionalFormatting>
        <x14:conditionalFormatting xmlns:xm="http://schemas.microsoft.com/office/excel/2006/main">
          <x14:cfRule type="iconSet" priority="22" id="{20EAE49D-BF47-4A2A-A27F-C60B1CCB4E3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Z14</xm:sqref>
        </x14:conditionalFormatting>
        <x14:conditionalFormatting xmlns:xm="http://schemas.microsoft.com/office/excel/2006/main">
          <x14:cfRule type="iconSet" priority="21" id="{688ADFC4-E6D0-4C20-8C42-ADC5A482939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Z15</xm:sqref>
        </x14:conditionalFormatting>
        <x14:conditionalFormatting xmlns:xm="http://schemas.microsoft.com/office/excel/2006/main">
          <x14:cfRule type="iconSet" priority="20" id="{D17A2ADF-6E19-40CE-89A6-61F22BC6E08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Z16</xm:sqref>
        </x14:conditionalFormatting>
        <x14:conditionalFormatting xmlns:xm="http://schemas.microsoft.com/office/excel/2006/main">
          <x14:cfRule type="iconSet" priority="19" id="{3F7A0844-E74E-4A65-85CC-A35BB677401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Z17</xm:sqref>
        </x14:conditionalFormatting>
        <x14:conditionalFormatting xmlns:xm="http://schemas.microsoft.com/office/excel/2006/main">
          <x14:cfRule type="iconSet" priority="18" id="{FC96A268-97E2-4E2A-92AD-FF65DFAFDF3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AG12</xm:sqref>
        </x14:conditionalFormatting>
        <x14:conditionalFormatting xmlns:xm="http://schemas.microsoft.com/office/excel/2006/main">
          <x14:cfRule type="iconSet" priority="17" id="{BF9BF7A9-BF74-4177-9CCD-C36310B882A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AG13</xm:sqref>
        </x14:conditionalFormatting>
        <x14:conditionalFormatting xmlns:xm="http://schemas.microsoft.com/office/excel/2006/main">
          <x14:cfRule type="iconSet" priority="16" id="{E15D8DB1-2252-4B09-BEBE-E8C5E6E9312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AG14</xm:sqref>
        </x14:conditionalFormatting>
        <x14:conditionalFormatting xmlns:xm="http://schemas.microsoft.com/office/excel/2006/main">
          <x14:cfRule type="iconSet" priority="15" id="{0F4452C7-AA48-48BB-B1A6-DBD5A5DA10B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AG15</xm:sqref>
        </x14:conditionalFormatting>
        <x14:conditionalFormatting xmlns:xm="http://schemas.microsoft.com/office/excel/2006/main">
          <x14:cfRule type="iconSet" priority="14" id="{932D74CC-87BD-4926-B099-D6360091065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AG16</xm:sqref>
        </x14:conditionalFormatting>
        <x14:conditionalFormatting xmlns:xm="http://schemas.microsoft.com/office/excel/2006/main">
          <x14:cfRule type="iconSet" priority="13" id="{5E65ACD4-ABED-45F1-8124-8CC12FDB0B4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AG17</xm:sqref>
        </x14:conditionalFormatting>
        <x14:conditionalFormatting xmlns:xm="http://schemas.microsoft.com/office/excel/2006/main">
          <x14:cfRule type="iconSet" priority="12" id="{B9C6ED40-954B-409B-BD15-64751EDB5D7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AN12</xm:sqref>
        </x14:conditionalFormatting>
        <x14:conditionalFormatting xmlns:xm="http://schemas.microsoft.com/office/excel/2006/main">
          <x14:cfRule type="iconSet" priority="11" id="{6851EE90-6FCF-4334-94C3-D3A0EF90F23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AN13</xm:sqref>
        </x14:conditionalFormatting>
        <x14:conditionalFormatting xmlns:xm="http://schemas.microsoft.com/office/excel/2006/main">
          <x14:cfRule type="iconSet" priority="10" id="{1F41FA46-C68D-4D65-89E9-20E673B4ECB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AN14</xm:sqref>
        </x14:conditionalFormatting>
        <x14:conditionalFormatting xmlns:xm="http://schemas.microsoft.com/office/excel/2006/main">
          <x14:cfRule type="iconSet" priority="9" id="{D6FAC56C-BF19-45F4-BEF9-9967AD6A318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AN15</xm:sqref>
        </x14:conditionalFormatting>
        <x14:conditionalFormatting xmlns:xm="http://schemas.microsoft.com/office/excel/2006/main">
          <x14:cfRule type="iconSet" priority="8" id="{334469F8-5B41-4BEA-A0FC-A8EEDF38578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AN16</xm:sqref>
        </x14:conditionalFormatting>
        <x14:conditionalFormatting xmlns:xm="http://schemas.microsoft.com/office/excel/2006/main">
          <x14:cfRule type="iconSet" priority="7" id="{5703B78B-9892-4C72-8BCB-70F06C6B60C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AN17</xm:sqref>
        </x14:conditionalFormatting>
        <x14:conditionalFormatting xmlns:xm="http://schemas.microsoft.com/office/excel/2006/main">
          <x14:cfRule type="iconSet" priority="6" id="{A29DAF26-4A2F-400A-8AA5-EC703662378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AU12</xm:sqref>
        </x14:conditionalFormatting>
        <x14:conditionalFormatting xmlns:xm="http://schemas.microsoft.com/office/excel/2006/main">
          <x14:cfRule type="iconSet" priority="5" id="{0B17868E-2C8D-479D-A948-AAF17599F33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AU13</xm:sqref>
        </x14:conditionalFormatting>
        <x14:conditionalFormatting xmlns:xm="http://schemas.microsoft.com/office/excel/2006/main">
          <x14:cfRule type="iconSet" priority="4" id="{D9E9EE5F-9366-4654-BB2C-CD584505104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AU14</xm:sqref>
        </x14:conditionalFormatting>
        <x14:conditionalFormatting xmlns:xm="http://schemas.microsoft.com/office/excel/2006/main">
          <x14:cfRule type="iconSet" priority="3" id="{3056D43C-8EA0-4D89-9F7C-D4FEF87C6F0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AU15</xm:sqref>
        </x14:conditionalFormatting>
        <x14:conditionalFormatting xmlns:xm="http://schemas.microsoft.com/office/excel/2006/main">
          <x14:cfRule type="iconSet" priority="2" id="{870BCA0C-1BF4-4250-A2D7-894D3A352E4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AU16</xm:sqref>
        </x14:conditionalFormatting>
        <x14:conditionalFormatting xmlns:xm="http://schemas.microsoft.com/office/excel/2006/main">
          <x14:cfRule type="iconSet" priority="1" id="{2E78AD6A-42C3-47C2-BE7C-69321A50EAE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AU17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F0"/>
    <pageSetUpPr fitToPage="1"/>
  </sheetPr>
  <dimension ref="A1:AW73"/>
  <sheetViews>
    <sheetView showGridLines="0" tabSelected="1" zoomScaleNormal="100" workbookViewId="0">
      <selection activeCell="AR58" sqref="AR58:AS58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102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02">
        <v>0</v>
      </c>
      <c r="M58" s="103"/>
      <c r="N58" s="98"/>
      <c r="O58" s="99"/>
      <c r="P58" s="100"/>
      <c r="Q58" s="101"/>
      <c r="R58" s="100"/>
      <c r="S58" s="101"/>
      <c r="T58" s="102">
        <v>0</v>
      </c>
      <c r="U58" s="103"/>
      <c r="V58" s="98"/>
      <c r="W58" s="99"/>
      <c r="X58" s="100"/>
      <c r="Y58" s="101"/>
      <c r="Z58" s="102">
        <v>0</v>
      </c>
      <c r="AA58" s="103"/>
      <c r="AB58" s="98"/>
      <c r="AC58" s="99"/>
      <c r="AD58" s="100"/>
      <c r="AE58" s="101"/>
      <c r="AF58" s="102">
        <v>0</v>
      </c>
      <c r="AG58" s="103"/>
      <c r="AH58" s="98"/>
      <c r="AI58" s="99"/>
      <c r="AJ58" s="100"/>
      <c r="AK58" s="101"/>
      <c r="AL58" s="102">
        <v>0</v>
      </c>
      <c r="AM58" s="103"/>
      <c r="AN58" s="98"/>
      <c r="AO58" s="99"/>
      <c r="AP58" s="100"/>
      <c r="AQ58" s="101"/>
      <c r="AR58" s="102">
        <v>0</v>
      </c>
      <c r="AS58" s="103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6">
    <dataValidation type="decimal" operator="lessThanOrEqual" allowBlank="1" showInputMessage="1" showErrorMessage="1" errorTitle="OT" error="Maximum 240 hours." sqref="AL58:AM58">
      <formula1>240</formula1>
    </dataValidation>
    <dataValidation type="decimal" operator="lessThanOrEqual" allowBlank="1" showInputMessage="1" showErrorMessage="1" errorTitle="DRL" error="Maximum DRL is 2 days." sqref="AR58:AS58">
      <formula1>2</formula1>
    </dataValidation>
    <dataValidation type="decimal" operator="lessThanOrEqual" allowBlank="1" showInputMessage="1" showErrorMessage="1" errorTitle="FHOL" error="The maximum accrual for floating holiday leave is 3 days. Leave must be used within 1 year of the date earned." sqref="AF58:AG58">
      <formula1>3</formula1>
    </dataValidation>
    <dataValidation type="decimal" operator="lessThanOrEqual" allowBlank="1" showInputMessage="1" showErrorMessage="1" errorTitle="HOL" error="The maximum accrual for holiday compensatory leave is 10 days. Leave must be used within 1 year of the date earned." sqref="Z58:AA58">
      <formula1>10</formula1>
    </dataValidation>
    <dataValidation type="decimal" operator="lessThanOrEqual" allowBlank="1" showInputMessage="1" showErrorMessage="1" errorTitle="Sick Days" error="Maximum accrual for sick leave is 200 days." sqref="T58:U58">
      <formula1>200</formula1>
    </dataValidation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320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332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78C5D302-99AD-416A-97B8-2C5DEBEBF04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5" id="{A8D688FB-CD41-462D-91CB-47E4FE9D6DE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 T60:U60</xm:sqref>
        </x14:conditionalFormatting>
        <x14:conditionalFormatting xmlns:xm="http://schemas.microsoft.com/office/excel/2006/main">
          <x14:cfRule type="iconSet" priority="4" id="{9D360C2D-AB5A-4815-8D70-62D474D6FC6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 Z60:AA60</xm:sqref>
        </x14:conditionalFormatting>
        <x14:conditionalFormatting xmlns:xm="http://schemas.microsoft.com/office/excel/2006/main">
          <x14:cfRule type="iconSet" priority="3" id="{DC141CD6-46F9-4783-8841-BEC91BFD0C4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 AF60:AG60</xm:sqref>
        </x14:conditionalFormatting>
        <x14:conditionalFormatting xmlns:xm="http://schemas.microsoft.com/office/excel/2006/main">
          <x14:cfRule type="iconSet" priority="2" id="{6F4C3A29-1AC1-46DA-800A-F058EA1DB47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 AL60:AM60</xm:sqref>
        </x14:conditionalFormatting>
        <x14:conditionalFormatting xmlns:xm="http://schemas.microsoft.com/office/excel/2006/main">
          <x14:cfRule type="iconSet" priority="1" id="{62D40020-B477-4B21-9DEE-1C163620F3A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 AR60:AS60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A1:AW73"/>
  <sheetViews>
    <sheetView showGridLines="0" topLeftCell="A25" zoomScaleNormal="100" workbookViewId="0">
      <selection activeCell="BH61" sqref="BH61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103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January!L60</f>
        <v>0</v>
      </c>
      <c r="M58" s="130"/>
      <c r="N58" s="98"/>
      <c r="O58" s="99"/>
      <c r="P58" s="100"/>
      <c r="Q58" s="101"/>
      <c r="R58" s="100"/>
      <c r="S58" s="101"/>
      <c r="T58" s="129">
        <f>January!T60</f>
        <v>0</v>
      </c>
      <c r="U58" s="130"/>
      <c r="V58" s="98"/>
      <c r="W58" s="99"/>
      <c r="X58" s="100"/>
      <c r="Y58" s="101"/>
      <c r="Z58" s="129">
        <f>January!Z60</f>
        <v>0</v>
      </c>
      <c r="AA58" s="130"/>
      <c r="AB58" s="98"/>
      <c r="AC58" s="99"/>
      <c r="AD58" s="100"/>
      <c r="AE58" s="101"/>
      <c r="AF58" s="129">
        <f>January!AF60</f>
        <v>0</v>
      </c>
      <c r="AG58" s="130"/>
      <c r="AH58" s="98"/>
      <c r="AI58" s="99"/>
      <c r="AJ58" s="100"/>
      <c r="AK58" s="101"/>
      <c r="AL58" s="129">
        <f>January!AL60</f>
        <v>0</v>
      </c>
      <c r="AM58" s="130"/>
      <c r="AN58" s="98"/>
      <c r="AO58" s="99"/>
      <c r="AP58" s="100"/>
      <c r="AQ58" s="101"/>
      <c r="AR58" s="129">
        <f>January!AR60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9" t="s">
        <v>114</v>
      </c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6">
    <dataValidation type="decimal" operator="lessThanOrEqual" allowBlank="1" showInputMessage="1" showErrorMessage="1" errorTitle="OT" error="Maximum 240 hours." sqref="AL58:AM58">
      <formula1>240</formula1>
    </dataValidation>
    <dataValidation type="decimal" operator="lessThanOrEqual" allowBlank="1" showInputMessage="1" showErrorMessage="1" errorTitle="DRL" error="Maximum DRL is 2 days." sqref="AR58:AS58">
      <formula1>2</formula1>
    </dataValidation>
    <dataValidation type="decimal" operator="lessThanOrEqual" allowBlank="1" showInputMessage="1" showErrorMessage="1" errorTitle="FHOL" error="The maximum accrual for floating holiday leave is 3 days. Leave must be used within 1 year of the date earned." sqref="AF58:AG58">
      <formula1>3</formula1>
    </dataValidation>
    <dataValidation type="decimal" operator="lessThanOrEqual" allowBlank="1" showInputMessage="1" showErrorMessage="1" errorTitle="HOL" error="The maximum accrual for holiday compensatory leave is 10 days. Leave must be used within 1 year of the date earned." sqref="Z58:AA58">
      <formula1>10</formula1>
    </dataValidation>
    <dataValidation type="decimal" operator="lessThanOrEqual" allowBlank="1" showInputMessage="1" showErrorMessage="1" errorTitle="Sick Days" error="Maximum accrual for sick leave is 200 days." sqref="T58:U58">
      <formula1>200</formula1>
    </dataValidation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L58 T58 Z58 AF58 AL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6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2056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BE33A14C-EE41-44DC-B1C5-2CDFD752CF7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6" id="{8021163B-C31E-469C-B8DE-8B3AA25B682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5" id="{A8CF7EE8-354B-484C-8FAF-49CA6CBDC4F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 Z60:AA60</xm:sqref>
        </x14:conditionalFormatting>
        <x14:conditionalFormatting xmlns:xm="http://schemas.microsoft.com/office/excel/2006/main">
          <x14:cfRule type="iconSet" priority="4" id="{2C748757-1ABE-4017-A9BD-686594E46DA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 AF60:AG60</xm:sqref>
        </x14:conditionalFormatting>
        <x14:conditionalFormatting xmlns:xm="http://schemas.microsoft.com/office/excel/2006/main">
          <x14:cfRule type="iconSet" priority="3" id="{9F29424C-F167-4621-9E3E-20303F42012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 AL60:AM60</xm:sqref>
        </x14:conditionalFormatting>
        <x14:conditionalFormatting xmlns:xm="http://schemas.microsoft.com/office/excel/2006/main">
          <x14:cfRule type="iconSet" priority="2" id="{EB5F31A6-0249-4B34-97FA-50E6F111BAD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 AR60:AS60</xm:sqref>
        </x14:conditionalFormatting>
        <x14:conditionalFormatting xmlns:xm="http://schemas.microsoft.com/office/excel/2006/main">
          <x14:cfRule type="iconSet" priority="1" id="{E62DC019-D423-4B02-AC8D-A2F526DC62F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F0"/>
    <pageSetUpPr fitToPage="1"/>
  </sheetPr>
  <dimension ref="A1:AW73"/>
  <sheetViews>
    <sheetView showGridLines="0" topLeftCell="A22" zoomScaleNormal="100" workbookViewId="0">
      <selection activeCell="AR58" sqref="AR58:AS58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104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February!L60</f>
        <v>0</v>
      </c>
      <c r="M58" s="130"/>
      <c r="N58" s="98"/>
      <c r="O58" s="99"/>
      <c r="P58" s="100"/>
      <c r="Q58" s="101"/>
      <c r="R58" s="100"/>
      <c r="S58" s="101"/>
      <c r="T58" s="129">
        <f>February!T60</f>
        <v>0</v>
      </c>
      <c r="U58" s="130"/>
      <c r="V58" s="98"/>
      <c r="W58" s="99"/>
      <c r="X58" s="100"/>
      <c r="Y58" s="101"/>
      <c r="Z58" s="129">
        <f>February!Z60</f>
        <v>0</v>
      </c>
      <c r="AA58" s="130"/>
      <c r="AB58" s="98"/>
      <c r="AC58" s="99"/>
      <c r="AD58" s="100"/>
      <c r="AE58" s="101"/>
      <c r="AF58" s="129">
        <f>February!AF60</f>
        <v>0</v>
      </c>
      <c r="AG58" s="130"/>
      <c r="AH58" s="98"/>
      <c r="AI58" s="99"/>
      <c r="AJ58" s="100"/>
      <c r="AK58" s="101"/>
      <c r="AL58" s="129">
        <f>February!AL60</f>
        <v>0</v>
      </c>
      <c r="AM58" s="130"/>
      <c r="AN58" s="98"/>
      <c r="AO58" s="99"/>
      <c r="AP58" s="100"/>
      <c r="AQ58" s="101"/>
      <c r="AR58" s="129">
        <f>February!AR60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1"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L58 T58 Z58 AF58 AL58 AR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48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0248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30A99CF6-95C4-49FA-B437-C5E48CEE7B3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10" id="{071E48CE-0301-4C8C-9FFC-AD8B5884300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9" id="{EA5157C5-E0AA-4B8A-8F4C-067BB1E22E8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8" id="{6DDF31B7-4F56-4768-953A-C4B1A622D1B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7" id="{BA82B286-2469-476D-8C2E-92A630EFC1D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6" id="{EFE2EE8A-07D1-4D45-BB69-4F8531369E6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5" id="{4FC188D2-4FEF-4D43-86AD-2EF3A3FACE4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  <x14:conditionalFormatting xmlns:xm="http://schemas.microsoft.com/office/excel/2006/main">
          <x14:cfRule type="iconSet" priority="4" id="{9490554F-4BD7-478E-827C-3808D2FA8B3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2962A3BC-F478-4A06-A5A8-896530CE108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BFF23838-346A-4F6E-BFA3-C611D0EE4B9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D26453BB-52ED-4825-BDB6-5FC9CF53044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F0"/>
    <pageSetUpPr fitToPage="1"/>
  </sheetPr>
  <dimension ref="A1:AW73"/>
  <sheetViews>
    <sheetView showGridLines="0" topLeftCell="A19" zoomScaleNormal="100" workbookViewId="0">
      <selection activeCell="AR58" sqref="AR58:AS58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105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March!L60</f>
        <v>0</v>
      </c>
      <c r="M58" s="130"/>
      <c r="N58" s="98"/>
      <c r="O58" s="99"/>
      <c r="P58" s="100"/>
      <c r="Q58" s="101"/>
      <c r="R58" s="100"/>
      <c r="S58" s="101"/>
      <c r="T58" s="129">
        <f>March!T60</f>
        <v>0</v>
      </c>
      <c r="U58" s="130"/>
      <c r="V58" s="98"/>
      <c r="W58" s="99"/>
      <c r="X58" s="100"/>
      <c r="Y58" s="101"/>
      <c r="Z58" s="129">
        <f>March!Z60</f>
        <v>0</v>
      </c>
      <c r="AA58" s="130"/>
      <c r="AB58" s="98"/>
      <c r="AC58" s="99"/>
      <c r="AD58" s="100"/>
      <c r="AE58" s="101"/>
      <c r="AF58" s="129">
        <f>March!AF60</f>
        <v>0</v>
      </c>
      <c r="AG58" s="130"/>
      <c r="AH58" s="98"/>
      <c r="AI58" s="99"/>
      <c r="AJ58" s="100"/>
      <c r="AK58" s="101"/>
      <c r="AL58" s="129">
        <f>March!AL60</f>
        <v>0</v>
      </c>
      <c r="AM58" s="130"/>
      <c r="AN58" s="98"/>
      <c r="AO58" s="99"/>
      <c r="AP58" s="100"/>
      <c r="AQ58" s="101"/>
      <c r="AR58" s="129">
        <f>March!AR60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2">
    <dataValidation type="decimal" operator="lessThanOrEqual" allowBlank="1" showInputMessage="1" showErrorMessage="1" errorTitle="Sick Days" error="Maximum accrual for sick leave is 200 days." sqref="T58:U58 Z58:AA58 AF58:AG58 AL58:AM58 AR58:AS58">
      <formula1>200</formula1>
    </dataValidation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L58 T58 Z58 AF58 AL58 AR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272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1272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041F153A-12FF-4D93-883E-CE7C4AA77D5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9" id="{46C11E1E-7F6E-492A-845F-70075F11105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 T60:U60</xm:sqref>
        </x14:conditionalFormatting>
        <x14:conditionalFormatting xmlns:xm="http://schemas.microsoft.com/office/excel/2006/main">
          <x14:cfRule type="iconSet" priority="8" id="{3A85EAA0-9751-4DA7-9FA1-75F2A6C8EAF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7" id="{E1BD00FE-1195-4245-B2DD-1246313E26D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6" id="{DF6B6240-820F-4F0B-B6CA-AC9DEF31EEA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5" id="{223645F1-2D22-42CF-BD17-ABC123B0FF3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4" id="{7FD7570D-B61F-44C2-8195-9438C312CFC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60578CA4-3FD7-4F00-A06E-1CA3291487C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9394F1CA-D8A7-4889-9BDF-CF87AF873C7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1EFFCD7A-6841-4092-BD48-244ECDB3735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F0"/>
    <pageSetUpPr fitToPage="1"/>
  </sheetPr>
  <dimension ref="A1:AW73"/>
  <sheetViews>
    <sheetView showGridLines="0" topLeftCell="A31" zoomScaleNormal="100" workbookViewId="0">
      <selection activeCell="BB62" sqref="BB62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106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April!L60</f>
        <v>0</v>
      </c>
      <c r="M58" s="130"/>
      <c r="N58" s="98"/>
      <c r="O58" s="99"/>
      <c r="P58" s="100"/>
      <c r="Q58" s="101"/>
      <c r="R58" s="100"/>
      <c r="S58" s="101"/>
      <c r="T58" s="129">
        <f>April!T60</f>
        <v>0</v>
      </c>
      <c r="U58" s="130"/>
      <c r="V58" s="98"/>
      <c r="W58" s="99"/>
      <c r="X58" s="100"/>
      <c r="Y58" s="101"/>
      <c r="Z58" s="129">
        <f>April!Z60</f>
        <v>0</v>
      </c>
      <c r="AA58" s="130"/>
      <c r="AB58" s="98"/>
      <c r="AC58" s="99"/>
      <c r="AD58" s="100"/>
      <c r="AE58" s="101"/>
      <c r="AF58" s="129">
        <f>April!AF60</f>
        <v>0</v>
      </c>
      <c r="AG58" s="130"/>
      <c r="AH58" s="98"/>
      <c r="AI58" s="99"/>
      <c r="AJ58" s="100"/>
      <c r="AK58" s="101"/>
      <c r="AL58" s="129">
        <f>April!AL60</f>
        <v>0</v>
      </c>
      <c r="AM58" s="130"/>
      <c r="AN58" s="98"/>
      <c r="AO58" s="99"/>
      <c r="AP58" s="100"/>
      <c r="AQ58" s="101"/>
      <c r="AR58" s="129">
        <f>April!AR60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1"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L58 T58 Z58 AF58 AL58 AR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2296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2296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3B57EFD1-1A0D-4EDD-8270-3B1E0E60D50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10" id="{89C86443-EBDA-4F55-B9A3-C73488BCA1C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9" id="{89F9B054-B58B-43D3-8DCB-3359197026A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8" id="{59770AFB-CD2D-4188-8288-520587B668E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7" id="{DB0FF907-22CE-475F-B33E-7373B37B654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6" id="{7D0334C7-A72E-4EFE-B444-8CE4C7C2E87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5" id="{8D0891E0-A699-41E3-AE8E-41E11BE494E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  <x14:conditionalFormatting xmlns:xm="http://schemas.microsoft.com/office/excel/2006/main">
          <x14:cfRule type="iconSet" priority="4" id="{3DAE390D-1DFF-4B1F-978B-095598A895E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2A43B85C-E8CB-4FB6-8E82-0B4E2851779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D8C79598-5EEF-43C7-B7F2-AF4238E07DF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38DCDA79-C6DB-47E5-9452-5E462652FB2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F0"/>
    <pageSetUpPr fitToPage="1"/>
  </sheetPr>
  <dimension ref="A1:AW73"/>
  <sheetViews>
    <sheetView showGridLines="0" topLeftCell="A34" zoomScaleNormal="100" workbookViewId="0">
      <selection activeCell="AR58" sqref="AR58:AS58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107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May!L60</f>
        <v>0</v>
      </c>
      <c r="M58" s="130"/>
      <c r="N58" s="98"/>
      <c r="O58" s="99"/>
      <c r="P58" s="100"/>
      <c r="Q58" s="101"/>
      <c r="R58" s="100"/>
      <c r="S58" s="101"/>
      <c r="T58" s="129">
        <f>May!T60</f>
        <v>0</v>
      </c>
      <c r="U58" s="130"/>
      <c r="V58" s="98"/>
      <c r="W58" s="99"/>
      <c r="X58" s="100"/>
      <c r="Y58" s="101"/>
      <c r="Z58" s="129">
        <f>May!Z60</f>
        <v>0</v>
      </c>
      <c r="AA58" s="130"/>
      <c r="AB58" s="98"/>
      <c r="AC58" s="99"/>
      <c r="AD58" s="100"/>
      <c r="AE58" s="101"/>
      <c r="AF58" s="129">
        <f>May!AF60</f>
        <v>0</v>
      </c>
      <c r="AG58" s="130"/>
      <c r="AH58" s="98"/>
      <c r="AI58" s="99"/>
      <c r="AJ58" s="100"/>
      <c r="AK58" s="101"/>
      <c r="AL58" s="129">
        <f>May!AL60</f>
        <v>0</v>
      </c>
      <c r="AM58" s="130"/>
      <c r="AN58" s="98"/>
      <c r="AO58" s="99"/>
      <c r="AP58" s="100"/>
      <c r="AQ58" s="101"/>
      <c r="AR58" s="129">
        <f>May!AR60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1"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L58 T58 Z58 AF58 AL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4344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434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F4E06B25-11D6-42C6-B6B3-F59E324242F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10" id="{0079037F-7434-4E32-9D03-FBAF1914C69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9" id="{DE8FC53D-736F-4282-AADF-5D21A6ECAD8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8" id="{9D119D6C-602B-4363-BB26-8460639D91C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7" id="{152D2CE8-148C-48D3-8B2E-BF0F271412D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6" id="{B88CA201-FE6F-4F9B-95D1-D3E715F62EB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5" id="{4D432270-541E-45AF-8C42-F259F3F37AD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  <x14:conditionalFormatting xmlns:xm="http://schemas.microsoft.com/office/excel/2006/main">
          <x14:cfRule type="iconSet" priority="4" id="{30F9FF17-A677-492B-BC2C-EAA2D4BBE18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75C3393B-1AC6-41C1-AA7D-7184842DF15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9E6204BA-6753-4226-A430-6073A908C11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3ADB58EE-9E09-47F1-B9C8-77E8417F956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AW73"/>
  <sheetViews>
    <sheetView showGridLines="0" topLeftCell="A22" zoomScaleNormal="100" workbookViewId="0">
      <selection activeCell="AR58" sqref="AR58:AS58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33" t="s">
        <v>108</v>
      </c>
      <c r="Y9" s="133"/>
      <c r="Z9" s="133"/>
      <c r="AA9" s="133"/>
      <c r="AB9" s="133"/>
      <c r="AC9" s="133"/>
      <c r="AD9" s="133"/>
      <c r="AE9" s="133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02">
        <v>0</v>
      </c>
      <c r="M58" s="103"/>
      <c r="N58" s="98"/>
      <c r="O58" s="99"/>
      <c r="P58" s="100"/>
      <c r="Q58" s="101"/>
      <c r="R58" s="100"/>
      <c r="S58" s="101"/>
      <c r="T58" s="102">
        <v>0</v>
      </c>
      <c r="U58" s="103"/>
      <c r="V58" s="98"/>
      <c r="W58" s="99"/>
      <c r="X58" s="100"/>
      <c r="Y58" s="101"/>
      <c r="Z58" s="102">
        <v>0</v>
      </c>
      <c r="AA58" s="103"/>
      <c r="AB58" s="98"/>
      <c r="AC58" s="99"/>
      <c r="AD58" s="131" t="s">
        <v>114</v>
      </c>
      <c r="AE58" s="132"/>
      <c r="AF58" s="102">
        <v>0</v>
      </c>
      <c r="AG58" s="103"/>
      <c r="AH58" s="98"/>
      <c r="AI58" s="99"/>
      <c r="AJ58" s="100"/>
      <c r="AK58" s="101"/>
      <c r="AL58" s="102">
        <v>0</v>
      </c>
      <c r="AM58" s="103"/>
      <c r="AN58" s="98"/>
      <c r="AO58" s="99"/>
      <c r="AP58" s="100"/>
      <c r="AQ58" s="101"/>
      <c r="AR58" s="102">
        <v>0</v>
      </c>
      <c r="AS58" s="103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>
        <v>0</v>
      </c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1"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5368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5368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BD1EF3B3-F4AB-41EE-9D31-A0ECDA0BEEB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10" id="{5074ABA6-78DF-486A-A7B5-92A6414FBD9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9" id="{04871670-71F8-4471-B86B-45DC6ED5E0A9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8" id="{58BDB040-75D4-4FF0-910A-B9F44C48E80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7" id="{89B67AC5-3BEB-494E-BCB8-DCAF3BD61EC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6" id="{A8B02D5C-B52E-4B6C-A00B-3DE9B43CFE4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5" id="{5385FD6A-E461-41D0-801C-C73D7AF7FEA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  <x14:conditionalFormatting xmlns:xm="http://schemas.microsoft.com/office/excel/2006/main">
          <x14:cfRule type="iconSet" priority="4" id="{BE09CB2B-9E39-424F-9769-66EB24D40F96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7B368F12-A6B8-458C-80D7-78D697CF492A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CA13651A-4627-4443-A8CF-1F2480B8C75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C9BBDFDE-3890-4462-94A5-3BB2D6F199BE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AW73"/>
  <sheetViews>
    <sheetView showGridLines="0" topLeftCell="A34" zoomScaleNormal="100" workbookViewId="0">
      <selection activeCell="AL58" sqref="AL58:AM58"/>
    </sheetView>
  </sheetViews>
  <sheetFormatPr defaultColWidth="2.7109375" defaultRowHeight="12.75" x14ac:dyDescent="0.2"/>
  <cols>
    <col min="1" max="1" width="2.7109375" style="42"/>
    <col min="2" max="16384" width="2.7109375" style="43"/>
  </cols>
  <sheetData>
    <row r="1" spans="1:49" s="29" customFormat="1" x14ac:dyDescent="0.2">
      <c r="A1" s="122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28"/>
      <c r="AU1" s="28"/>
      <c r="AV1" s="28"/>
      <c r="AW1" s="28"/>
    </row>
    <row r="2" spans="1:49" s="29" customFormat="1" x14ac:dyDescent="0.2">
      <c r="A2" s="30"/>
    </row>
    <row r="3" spans="1:49" s="31" customFormat="1" ht="15.75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</row>
    <row r="4" spans="1:49" s="31" customFormat="1" ht="15.75" x14ac:dyDescent="0.25">
      <c r="A4" s="123" t="s">
        <v>48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9" s="31" customFormat="1" ht="15.75" x14ac:dyDescent="0.25">
      <c r="A5" s="124" t="s">
        <v>49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</row>
    <row r="6" spans="1:49" s="29" customFormat="1" x14ac:dyDescent="0.2">
      <c r="A6" s="30"/>
    </row>
    <row r="7" spans="1:49" s="29" customFormat="1" x14ac:dyDescent="0.2">
      <c r="A7" s="125" t="s">
        <v>50</v>
      </c>
      <c r="B7" s="125"/>
      <c r="C7" s="125" t="s">
        <v>51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9" s="29" customFormat="1" x14ac:dyDescent="0.2">
      <c r="A8" s="30"/>
      <c r="C8" s="29" t="s">
        <v>52</v>
      </c>
    </row>
    <row r="9" spans="1:49" s="29" customFormat="1" x14ac:dyDescent="0.2">
      <c r="A9" s="30"/>
      <c r="C9" s="29" t="s">
        <v>53</v>
      </c>
      <c r="X9" s="127" t="s">
        <v>109</v>
      </c>
      <c r="Y9" s="127"/>
      <c r="Z9" s="127"/>
      <c r="AA9" s="127"/>
      <c r="AB9" s="127"/>
      <c r="AC9" s="127"/>
      <c r="AD9" s="127"/>
      <c r="AE9" s="127"/>
      <c r="AF9" s="32" t="s">
        <v>54</v>
      </c>
      <c r="AG9" s="33">
        <v>20</v>
      </c>
      <c r="AH9" s="128"/>
      <c r="AI9" s="128"/>
      <c r="AJ9" s="34"/>
      <c r="AK9" s="34"/>
      <c r="AL9" s="34"/>
    </row>
    <row r="10" spans="1:49" s="29" customFormat="1" x14ac:dyDescent="0.2">
      <c r="A10" s="30"/>
    </row>
    <row r="11" spans="1:49" s="29" customFormat="1" x14ac:dyDescent="0.2">
      <c r="A11" s="35" t="s">
        <v>55</v>
      </c>
      <c r="B11" s="35"/>
      <c r="C11" s="35"/>
      <c r="D11" s="35"/>
      <c r="E11" s="35"/>
      <c r="F11" s="35"/>
      <c r="G11" s="35"/>
      <c r="H11" s="30"/>
      <c r="I11" s="30"/>
    </row>
    <row r="12" spans="1:49" s="29" customFormat="1" x14ac:dyDescent="0.2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9" s="29" customFormat="1" x14ac:dyDescent="0.2">
      <c r="A13" s="30" t="s">
        <v>56</v>
      </c>
    </row>
    <row r="14" spans="1:49" s="29" customFormat="1" x14ac:dyDescent="0.2">
      <c r="A14" s="30"/>
      <c r="C14" s="126" t="s">
        <v>57</v>
      </c>
      <c r="D14" s="126"/>
      <c r="E14" s="126"/>
      <c r="F14" s="126"/>
      <c r="G14" s="126"/>
      <c r="H14" s="120"/>
      <c r="I14" s="120"/>
      <c r="J14" s="120"/>
      <c r="K14" s="120"/>
      <c r="L14" s="120"/>
      <c r="M14" s="120"/>
      <c r="O14" s="121" t="s">
        <v>58</v>
      </c>
      <c r="P14" s="121"/>
      <c r="Q14" s="121"/>
      <c r="R14" s="121"/>
      <c r="S14" s="121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</row>
    <row r="15" spans="1:49" s="29" customFormat="1" x14ac:dyDescent="0.2">
      <c r="A15" s="36"/>
      <c r="B15" s="37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9" s="29" customFormat="1" x14ac:dyDescent="0.2">
      <c r="A16" s="30" t="s">
        <v>59</v>
      </c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</row>
    <row r="17" spans="1:45" s="29" customFormat="1" x14ac:dyDescent="0.2">
      <c r="A17" s="30"/>
      <c r="C17" s="126" t="s">
        <v>60</v>
      </c>
      <c r="D17" s="126"/>
      <c r="E17" s="126"/>
      <c r="F17" s="126"/>
      <c r="G17" s="126"/>
      <c r="H17" s="120"/>
      <c r="I17" s="120"/>
      <c r="J17" s="120"/>
      <c r="K17" s="120"/>
      <c r="L17" s="120"/>
      <c r="M17" s="120"/>
      <c r="O17" s="121" t="s">
        <v>58</v>
      </c>
      <c r="P17" s="121"/>
      <c r="Q17" s="121"/>
      <c r="R17" s="121"/>
      <c r="S17" s="121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</row>
    <row r="18" spans="1:45" x14ac:dyDescent="0.2">
      <c r="C18" s="40"/>
      <c r="D18" s="40"/>
      <c r="E18" s="40"/>
      <c r="F18" s="40"/>
      <c r="G18" s="40"/>
      <c r="H18" s="41"/>
      <c r="I18" s="41"/>
      <c r="J18" s="41"/>
      <c r="K18" s="41"/>
      <c r="L18" s="41"/>
      <c r="M18" s="41"/>
    </row>
    <row r="19" spans="1:45" s="29" customFormat="1" x14ac:dyDescent="0.2">
      <c r="A19" s="30"/>
      <c r="C19" s="40" t="s">
        <v>61</v>
      </c>
      <c r="D19" s="40"/>
      <c r="E19" s="40"/>
      <c r="F19" s="40"/>
      <c r="G19" s="40"/>
      <c r="H19" s="120"/>
      <c r="I19" s="120"/>
      <c r="J19" s="120"/>
      <c r="K19" s="120"/>
      <c r="L19" s="120"/>
      <c r="M19" s="120"/>
      <c r="O19" s="121" t="s">
        <v>58</v>
      </c>
      <c r="P19" s="121"/>
      <c r="Q19" s="121"/>
      <c r="R19" s="121"/>
      <c r="S19" s="12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</row>
    <row r="20" spans="1:45" s="29" customFormat="1" x14ac:dyDescent="0.2">
      <c r="A20" s="36"/>
      <c r="B20" s="37"/>
      <c r="C20" s="38"/>
      <c r="D20" s="38"/>
      <c r="E20" s="38"/>
      <c r="F20" s="38"/>
      <c r="G20" s="38"/>
      <c r="H20" s="39"/>
      <c r="I20" s="39"/>
      <c r="J20" s="39"/>
      <c r="K20" s="39"/>
      <c r="L20" s="39"/>
      <c r="M20" s="39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x14ac:dyDescent="0.2">
      <c r="A21" s="42" t="s">
        <v>62</v>
      </c>
      <c r="C21" s="40"/>
      <c r="D21" s="40"/>
      <c r="E21" s="40"/>
      <c r="F21" s="40"/>
      <c r="G21" s="40"/>
      <c r="H21" s="41"/>
      <c r="I21" s="41"/>
      <c r="J21" s="41"/>
      <c r="K21" s="41"/>
      <c r="L21" s="41"/>
      <c r="M21" s="41"/>
    </row>
    <row r="22" spans="1:45" s="29" customFormat="1" x14ac:dyDescent="0.2">
      <c r="A22" s="30"/>
      <c r="C22" s="40" t="s">
        <v>63</v>
      </c>
      <c r="D22" s="40"/>
      <c r="E22" s="40"/>
      <c r="F22" s="40"/>
      <c r="G22" s="40"/>
      <c r="H22" s="120"/>
      <c r="I22" s="120"/>
      <c r="J22" s="120"/>
      <c r="K22" s="120"/>
      <c r="L22" s="120"/>
      <c r="M22" s="120"/>
      <c r="O22" s="121" t="s">
        <v>64</v>
      </c>
      <c r="P22" s="121"/>
      <c r="Q22" s="121"/>
      <c r="R22" s="121"/>
      <c r="S22" s="12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</row>
    <row r="23" spans="1:45" x14ac:dyDescent="0.2">
      <c r="C23" s="40"/>
      <c r="D23" s="40"/>
      <c r="E23" s="40"/>
      <c r="F23" s="40"/>
      <c r="G23" s="40"/>
      <c r="H23" s="41"/>
      <c r="I23" s="41"/>
      <c r="J23" s="41"/>
      <c r="K23" s="41"/>
      <c r="L23" s="41"/>
      <c r="M23" s="41"/>
    </row>
    <row r="24" spans="1:45" s="29" customFormat="1" x14ac:dyDescent="0.2">
      <c r="A24" s="30"/>
      <c r="C24" s="40" t="s">
        <v>57</v>
      </c>
      <c r="D24" s="40"/>
      <c r="E24" s="40"/>
      <c r="F24" s="40"/>
      <c r="G24" s="40"/>
      <c r="H24" s="120"/>
      <c r="I24" s="120"/>
      <c r="J24" s="120"/>
      <c r="K24" s="120"/>
      <c r="L24" s="120"/>
      <c r="M24" s="120"/>
      <c r="O24" s="121" t="s">
        <v>58</v>
      </c>
      <c r="P24" s="121"/>
      <c r="Q24" s="121"/>
      <c r="R24" s="121"/>
      <c r="S24" s="12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</row>
    <row r="25" spans="1:45" s="29" customFormat="1" x14ac:dyDescent="0.2">
      <c r="A25" s="36"/>
      <c r="B25" s="37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45" x14ac:dyDescent="0.2">
      <c r="A26" s="42" t="s">
        <v>65</v>
      </c>
      <c r="C26" s="40"/>
      <c r="D26" s="40"/>
      <c r="E26" s="40"/>
      <c r="F26" s="40"/>
      <c r="G26" s="40"/>
      <c r="H26" s="41"/>
      <c r="I26" s="41"/>
      <c r="J26" s="41"/>
      <c r="K26" s="41"/>
      <c r="L26" s="41"/>
      <c r="M26" s="41"/>
    </row>
    <row r="27" spans="1:45" s="29" customFormat="1" x14ac:dyDescent="0.2">
      <c r="A27" s="30"/>
      <c r="C27" s="40" t="s">
        <v>63</v>
      </c>
      <c r="D27" s="40"/>
      <c r="E27" s="40"/>
      <c r="F27" s="40"/>
      <c r="G27" s="40"/>
      <c r="H27" s="120"/>
      <c r="I27" s="120"/>
      <c r="J27" s="120"/>
      <c r="K27" s="120"/>
      <c r="L27" s="120"/>
      <c r="M27" s="120"/>
      <c r="O27" s="121" t="s">
        <v>64</v>
      </c>
      <c r="P27" s="121"/>
      <c r="Q27" s="121"/>
      <c r="R27" s="121"/>
      <c r="S27" s="12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45" x14ac:dyDescent="0.2">
      <c r="C28" s="40"/>
      <c r="D28" s="40"/>
      <c r="E28" s="40"/>
      <c r="F28" s="40"/>
      <c r="G28" s="40"/>
      <c r="H28" s="41"/>
      <c r="I28" s="41"/>
      <c r="J28" s="41"/>
      <c r="K28" s="41"/>
      <c r="L28" s="41"/>
      <c r="M28" s="41"/>
    </row>
    <row r="29" spans="1:45" s="29" customFormat="1" x14ac:dyDescent="0.2">
      <c r="A29" s="30"/>
      <c r="C29" s="40" t="s">
        <v>57</v>
      </c>
      <c r="D29" s="40"/>
      <c r="E29" s="40"/>
      <c r="F29" s="40"/>
      <c r="G29" s="40"/>
      <c r="H29" s="120"/>
      <c r="I29" s="120"/>
      <c r="J29" s="120"/>
      <c r="K29" s="120"/>
      <c r="L29" s="120"/>
      <c r="M29" s="120"/>
      <c r="O29" s="121" t="s">
        <v>58</v>
      </c>
      <c r="P29" s="121"/>
      <c r="Q29" s="121"/>
      <c r="R29" s="121"/>
      <c r="S29" s="12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45" s="29" customFormat="1" x14ac:dyDescent="0.2">
      <c r="A30" s="36"/>
      <c r="B30" s="37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x14ac:dyDescent="0.2">
      <c r="A31" s="42" t="s">
        <v>66</v>
      </c>
      <c r="C31" s="40"/>
      <c r="D31" s="40"/>
      <c r="E31" s="40"/>
      <c r="F31" s="40"/>
      <c r="G31" s="40"/>
      <c r="H31" s="41"/>
      <c r="I31" s="41"/>
      <c r="J31" s="41"/>
      <c r="K31" s="41"/>
      <c r="L31" s="41"/>
      <c r="M31" s="41"/>
    </row>
    <row r="32" spans="1:45" s="29" customFormat="1" x14ac:dyDescent="0.2">
      <c r="A32" s="30"/>
      <c r="C32" s="40" t="s">
        <v>63</v>
      </c>
      <c r="D32" s="40"/>
      <c r="E32" s="40"/>
      <c r="F32" s="40"/>
      <c r="G32" s="40"/>
      <c r="H32" s="120"/>
      <c r="I32" s="120"/>
      <c r="J32" s="120"/>
      <c r="K32" s="120"/>
      <c r="L32" s="120"/>
      <c r="M32" s="120"/>
      <c r="O32" s="121" t="s">
        <v>64</v>
      </c>
      <c r="P32" s="121"/>
      <c r="Q32" s="121"/>
      <c r="R32" s="121"/>
      <c r="S32" s="12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</row>
    <row r="33" spans="1:46" x14ac:dyDescent="0.2">
      <c r="C33" s="40"/>
      <c r="D33" s="40"/>
      <c r="E33" s="40"/>
      <c r="F33" s="40"/>
      <c r="G33" s="40"/>
      <c r="H33" s="41"/>
      <c r="I33" s="41"/>
      <c r="J33" s="41"/>
      <c r="K33" s="41"/>
      <c r="L33" s="41"/>
      <c r="M33" s="41"/>
    </row>
    <row r="34" spans="1:46" s="29" customFormat="1" x14ac:dyDescent="0.2">
      <c r="A34" s="30"/>
      <c r="C34" s="40" t="s">
        <v>57</v>
      </c>
      <c r="D34" s="40"/>
      <c r="E34" s="40"/>
      <c r="F34" s="40"/>
      <c r="G34" s="40"/>
      <c r="H34" s="120"/>
      <c r="I34" s="120"/>
      <c r="J34" s="120"/>
      <c r="K34" s="120"/>
      <c r="L34" s="120"/>
      <c r="M34" s="120"/>
      <c r="O34" s="121" t="s">
        <v>58</v>
      </c>
      <c r="P34" s="121"/>
      <c r="Q34" s="121"/>
      <c r="R34" s="121"/>
      <c r="S34" s="12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</row>
    <row r="35" spans="1:46" s="29" customFormat="1" x14ac:dyDescent="0.2">
      <c r="A35" s="36"/>
      <c r="B35" s="37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6" x14ac:dyDescent="0.2">
      <c r="A36" s="42" t="s">
        <v>67</v>
      </c>
      <c r="C36" s="40"/>
      <c r="D36" s="40"/>
      <c r="E36" s="40"/>
      <c r="F36" s="40"/>
      <c r="G36" s="40"/>
      <c r="H36" s="41"/>
      <c r="I36" s="41"/>
      <c r="J36" s="41"/>
      <c r="K36" s="41"/>
      <c r="L36" s="41"/>
      <c r="M36" s="41"/>
    </row>
    <row r="37" spans="1:46" s="29" customFormat="1" x14ac:dyDescent="0.2">
      <c r="A37" s="30"/>
      <c r="C37" s="40" t="s">
        <v>63</v>
      </c>
      <c r="D37" s="40"/>
      <c r="E37" s="40"/>
      <c r="F37" s="40"/>
      <c r="G37" s="40"/>
      <c r="H37" s="120"/>
      <c r="I37" s="120"/>
      <c r="J37" s="120"/>
      <c r="K37" s="120"/>
      <c r="L37" s="120"/>
      <c r="M37" s="120"/>
      <c r="O37" s="121" t="s">
        <v>64</v>
      </c>
      <c r="P37" s="121"/>
      <c r="Q37" s="121"/>
      <c r="R37" s="121"/>
      <c r="S37" s="121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</row>
    <row r="38" spans="1:46" x14ac:dyDescent="0.2">
      <c r="C38" s="40"/>
      <c r="D38" s="40"/>
      <c r="E38" s="40"/>
      <c r="F38" s="40"/>
      <c r="G38" s="40"/>
      <c r="H38" s="41"/>
      <c r="I38" s="41"/>
      <c r="J38" s="41"/>
      <c r="K38" s="41"/>
      <c r="L38" s="41"/>
      <c r="M38" s="41"/>
    </row>
    <row r="39" spans="1:46" s="29" customFormat="1" x14ac:dyDescent="0.2">
      <c r="A39" s="30"/>
      <c r="C39" s="40" t="s">
        <v>57</v>
      </c>
      <c r="D39" s="40"/>
      <c r="E39" s="40"/>
      <c r="F39" s="40"/>
      <c r="G39" s="40"/>
      <c r="H39" s="120"/>
      <c r="I39" s="120"/>
      <c r="J39" s="120"/>
      <c r="K39" s="120"/>
      <c r="L39" s="120"/>
      <c r="M39" s="120"/>
      <c r="O39" s="121" t="s">
        <v>58</v>
      </c>
      <c r="P39" s="121"/>
      <c r="Q39" s="121"/>
      <c r="R39" s="121"/>
      <c r="S39" s="12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</row>
    <row r="40" spans="1:46" s="29" customFormat="1" x14ac:dyDescent="0.2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6" x14ac:dyDescent="0.2">
      <c r="A41" s="42" t="s">
        <v>68</v>
      </c>
    </row>
    <row r="43" spans="1:46" s="29" customFormat="1" x14ac:dyDescent="0.2">
      <c r="C43" s="30" t="s">
        <v>69</v>
      </c>
      <c r="D43" s="30"/>
      <c r="E43" s="30"/>
      <c r="F43" s="30"/>
      <c r="G43" s="30"/>
      <c r="H43" s="30"/>
      <c r="I43" s="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118" t="s">
        <v>70</v>
      </c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</row>
    <row r="44" spans="1:46" s="29" customFormat="1" x14ac:dyDescent="0.2">
      <c r="A44" s="30"/>
      <c r="C44" s="30" t="s">
        <v>71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28" t="s">
        <v>70</v>
      </c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</row>
    <row r="45" spans="1:46" s="29" customFormat="1" x14ac:dyDescent="0.2">
      <c r="A45" s="30"/>
      <c r="C45" s="30" t="s">
        <v>72</v>
      </c>
      <c r="D45" s="30"/>
      <c r="E45" s="30"/>
      <c r="F45" s="30"/>
      <c r="G45" s="30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44" t="s">
        <v>73</v>
      </c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</row>
    <row r="46" spans="1:46" s="29" customFormat="1" x14ac:dyDescent="0.2">
      <c r="A46" s="30"/>
      <c r="C46" s="30" t="s">
        <v>74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19"/>
      <c r="O46" s="119"/>
      <c r="P46" s="119"/>
      <c r="Q46" s="30" t="s">
        <v>75</v>
      </c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28" t="s">
        <v>76</v>
      </c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6" s="29" customFormat="1" x14ac:dyDescent="0.2">
      <c r="A47" s="30"/>
      <c r="C47" s="30" t="s">
        <v>77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28" t="s">
        <v>78</v>
      </c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</row>
    <row r="48" spans="1:46" s="29" customFormat="1" x14ac:dyDescent="0.2">
      <c r="A48" s="30"/>
      <c r="C48" s="30" t="s">
        <v>79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</row>
    <row r="49" spans="1:45" s="29" customFormat="1" x14ac:dyDescent="0.2">
      <c r="A49" s="30"/>
      <c r="C49" s="45" t="s">
        <v>80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</row>
    <row r="50" spans="1:45" s="29" customFormat="1" x14ac:dyDescent="0.2">
      <c r="A50" s="30"/>
      <c r="C50" s="45" t="s">
        <v>81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</row>
    <row r="51" spans="1:45" s="29" customFormat="1" x14ac:dyDescent="0.2">
      <c r="A51" s="30"/>
      <c r="C51" s="46" t="s">
        <v>82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3" spans="1:45" x14ac:dyDescent="0.2">
      <c r="A53" s="112" t="s">
        <v>83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4"/>
    </row>
    <row r="54" spans="1:45" s="50" customFormat="1" ht="11.25" x14ac:dyDescent="0.2">
      <c r="A54" s="47"/>
      <c r="B54" s="48"/>
      <c r="C54" s="48"/>
      <c r="D54" s="48"/>
      <c r="E54" s="48"/>
      <c r="F54" s="48"/>
      <c r="G54" s="49"/>
      <c r="H54" s="107" t="s">
        <v>84</v>
      </c>
      <c r="I54" s="108"/>
      <c r="J54" s="108"/>
      <c r="K54" s="108"/>
      <c r="L54" s="108"/>
      <c r="M54" s="109"/>
      <c r="N54" s="107" t="s">
        <v>85</v>
      </c>
      <c r="O54" s="108"/>
      <c r="P54" s="108"/>
      <c r="Q54" s="108"/>
      <c r="R54" s="108"/>
      <c r="S54" s="108"/>
      <c r="T54" s="108"/>
      <c r="U54" s="109"/>
      <c r="V54" s="107" t="s">
        <v>86</v>
      </c>
      <c r="W54" s="108"/>
      <c r="X54" s="108"/>
      <c r="Y54" s="108"/>
      <c r="Z54" s="108"/>
      <c r="AA54" s="109"/>
      <c r="AB54" s="107" t="s">
        <v>87</v>
      </c>
      <c r="AC54" s="108"/>
      <c r="AD54" s="108"/>
      <c r="AE54" s="108"/>
      <c r="AF54" s="108"/>
      <c r="AG54" s="109"/>
      <c r="AH54" s="107" t="s">
        <v>88</v>
      </c>
      <c r="AI54" s="108"/>
      <c r="AJ54" s="108"/>
      <c r="AK54" s="108"/>
      <c r="AL54" s="108"/>
      <c r="AM54" s="109"/>
      <c r="AN54" s="107" t="s">
        <v>89</v>
      </c>
      <c r="AO54" s="108"/>
      <c r="AP54" s="108"/>
      <c r="AQ54" s="108"/>
      <c r="AR54" s="108"/>
      <c r="AS54" s="109"/>
    </row>
    <row r="55" spans="1:45" s="50" customFormat="1" ht="11.25" x14ac:dyDescent="0.2">
      <c r="A55" s="107" t="s">
        <v>90</v>
      </c>
      <c r="B55" s="108"/>
      <c r="C55" s="108"/>
      <c r="D55" s="108"/>
      <c r="E55" s="108"/>
      <c r="F55" s="108"/>
      <c r="G55" s="109"/>
      <c r="H55" s="107" t="s">
        <v>91</v>
      </c>
      <c r="I55" s="108"/>
      <c r="J55" s="108"/>
      <c r="K55" s="108"/>
      <c r="L55" s="108"/>
      <c r="M55" s="109"/>
      <c r="N55" s="107" t="s">
        <v>9</v>
      </c>
      <c r="O55" s="108"/>
      <c r="P55" s="108"/>
      <c r="Q55" s="108"/>
      <c r="R55" s="108"/>
      <c r="S55" s="108"/>
      <c r="T55" s="108"/>
      <c r="U55" s="109"/>
      <c r="V55" s="107" t="s">
        <v>92</v>
      </c>
      <c r="W55" s="108"/>
      <c r="X55" s="108"/>
      <c r="Y55" s="108"/>
      <c r="Z55" s="108"/>
      <c r="AA55" s="109"/>
      <c r="AB55" s="107" t="s">
        <v>86</v>
      </c>
      <c r="AC55" s="108"/>
      <c r="AD55" s="108"/>
      <c r="AE55" s="108"/>
      <c r="AF55" s="108"/>
      <c r="AG55" s="109"/>
      <c r="AH55" s="107" t="s">
        <v>93</v>
      </c>
      <c r="AI55" s="108"/>
      <c r="AJ55" s="108"/>
      <c r="AK55" s="108"/>
      <c r="AL55" s="108"/>
      <c r="AM55" s="109"/>
      <c r="AN55" s="107" t="s">
        <v>94</v>
      </c>
      <c r="AO55" s="108"/>
      <c r="AP55" s="108"/>
      <c r="AQ55" s="108"/>
      <c r="AR55" s="108"/>
      <c r="AS55" s="109"/>
    </row>
    <row r="56" spans="1:45" s="50" customFormat="1" ht="11.25" x14ac:dyDescent="0.2">
      <c r="A56" s="104" t="s">
        <v>95</v>
      </c>
      <c r="B56" s="105"/>
      <c r="C56" s="105"/>
      <c r="D56" s="105"/>
      <c r="E56" s="105"/>
      <c r="F56" s="105"/>
      <c r="G56" s="106"/>
      <c r="H56" s="104" t="s">
        <v>9</v>
      </c>
      <c r="I56" s="105"/>
      <c r="J56" s="105"/>
      <c r="K56" s="105"/>
      <c r="L56" s="105"/>
      <c r="M56" s="106"/>
      <c r="N56" s="51"/>
      <c r="O56" s="52"/>
      <c r="P56" s="115" t="s">
        <v>10</v>
      </c>
      <c r="Q56" s="116"/>
      <c r="R56" s="116"/>
      <c r="S56" s="117"/>
      <c r="T56" s="52"/>
      <c r="U56" s="53"/>
      <c r="V56" s="104" t="s">
        <v>96</v>
      </c>
      <c r="W56" s="105"/>
      <c r="X56" s="105"/>
      <c r="Y56" s="105"/>
      <c r="Z56" s="105"/>
      <c r="AA56" s="106"/>
      <c r="AB56" s="104" t="s">
        <v>9</v>
      </c>
      <c r="AC56" s="105"/>
      <c r="AD56" s="105"/>
      <c r="AE56" s="105"/>
      <c r="AF56" s="105"/>
      <c r="AG56" s="106"/>
      <c r="AH56" s="104" t="s">
        <v>40</v>
      </c>
      <c r="AI56" s="105"/>
      <c r="AJ56" s="105"/>
      <c r="AK56" s="105"/>
      <c r="AL56" s="105"/>
      <c r="AM56" s="106"/>
      <c r="AN56" s="104" t="s">
        <v>41</v>
      </c>
      <c r="AO56" s="105"/>
      <c r="AP56" s="105"/>
      <c r="AQ56" s="105"/>
      <c r="AR56" s="105"/>
      <c r="AS56" s="106"/>
    </row>
    <row r="57" spans="1:45" s="50" customFormat="1" ht="11.25" x14ac:dyDescent="0.2">
      <c r="A57" s="54"/>
      <c r="B57" s="55"/>
      <c r="C57" s="55"/>
      <c r="D57" s="55"/>
      <c r="E57" s="55"/>
      <c r="F57" s="55"/>
      <c r="G57" s="56"/>
      <c r="H57" s="110" t="s">
        <v>12</v>
      </c>
      <c r="I57" s="111"/>
      <c r="J57" s="110" t="s">
        <v>13</v>
      </c>
      <c r="K57" s="111"/>
      <c r="L57" s="110" t="s">
        <v>14</v>
      </c>
      <c r="M57" s="111"/>
      <c r="N57" s="110" t="s">
        <v>12</v>
      </c>
      <c r="O57" s="111"/>
      <c r="P57" s="110" t="s">
        <v>97</v>
      </c>
      <c r="Q57" s="111"/>
      <c r="R57" s="110" t="s">
        <v>15</v>
      </c>
      <c r="S57" s="111"/>
      <c r="T57" s="110" t="s">
        <v>14</v>
      </c>
      <c r="U57" s="111"/>
      <c r="V57" s="110" t="s">
        <v>12</v>
      </c>
      <c r="W57" s="111"/>
      <c r="X57" s="110" t="s">
        <v>13</v>
      </c>
      <c r="Y57" s="111"/>
      <c r="Z57" s="110" t="s">
        <v>14</v>
      </c>
      <c r="AA57" s="111"/>
      <c r="AB57" s="110" t="s">
        <v>12</v>
      </c>
      <c r="AC57" s="111"/>
      <c r="AD57" s="110" t="s">
        <v>13</v>
      </c>
      <c r="AE57" s="111"/>
      <c r="AF57" s="110" t="s">
        <v>14</v>
      </c>
      <c r="AG57" s="111"/>
      <c r="AH57" s="110" t="s">
        <v>12</v>
      </c>
      <c r="AI57" s="111"/>
      <c r="AJ57" s="110" t="s">
        <v>13</v>
      </c>
      <c r="AK57" s="111"/>
      <c r="AL57" s="110" t="s">
        <v>14</v>
      </c>
      <c r="AM57" s="111"/>
      <c r="AN57" s="110" t="s">
        <v>12</v>
      </c>
      <c r="AO57" s="111"/>
      <c r="AP57" s="110" t="s">
        <v>13</v>
      </c>
      <c r="AQ57" s="111"/>
      <c r="AR57" s="110" t="s">
        <v>14</v>
      </c>
      <c r="AS57" s="111"/>
    </row>
    <row r="58" spans="1:45" s="50" customFormat="1" ht="11.25" x14ac:dyDescent="0.2">
      <c r="A58" s="107" t="s">
        <v>16</v>
      </c>
      <c r="B58" s="108"/>
      <c r="C58" s="108"/>
      <c r="D58" s="108"/>
      <c r="E58" s="108"/>
      <c r="F58" s="108"/>
      <c r="G58" s="109"/>
      <c r="H58" s="100"/>
      <c r="I58" s="101"/>
      <c r="J58" s="100"/>
      <c r="K58" s="101"/>
      <c r="L58" s="129">
        <f>July!L60</f>
        <v>0</v>
      </c>
      <c r="M58" s="130"/>
      <c r="N58" s="98"/>
      <c r="O58" s="99"/>
      <c r="P58" s="100"/>
      <c r="Q58" s="101"/>
      <c r="R58" s="100"/>
      <c r="S58" s="101"/>
      <c r="T58" s="129">
        <f>July!T60</f>
        <v>0</v>
      </c>
      <c r="U58" s="130"/>
      <c r="V58" s="98"/>
      <c r="W58" s="99"/>
      <c r="X58" s="100"/>
      <c r="Y58" s="101"/>
      <c r="Z58" s="129">
        <f>July!Z60</f>
        <v>0</v>
      </c>
      <c r="AA58" s="130"/>
      <c r="AB58" s="98"/>
      <c r="AC58" s="99"/>
      <c r="AD58" s="100"/>
      <c r="AE58" s="101"/>
      <c r="AF58" s="129">
        <f>July!AF60</f>
        <v>0</v>
      </c>
      <c r="AG58" s="130"/>
      <c r="AH58" s="98"/>
      <c r="AI58" s="99"/>
      <c r="AJ58" s="100"/>
      <c r="AK58" s="101"/>
      <c r="AL58" s="129">
        <f>July!AL60</f>
        <v>0</v>
      </c>
      <c r="AM58" s="130"/>
      <c r="AN58" s="98"/>
      <c r="AO58" s="99"/>
      <c r="AP58" s="100"/>
      <c r="AQ58" s="101"/>
      <c r="AR58" s="129">
        <f>July!AR60</f>
        <v>0</v>
      </c>
      <c r="AS58" s="130"/>
    </row>
    <row r="59" spans="1:45" s="50" customFormat="1" ht="11.25" x14ac:dyDescent="0.2">
      <c r="A59" s="104" t="s">
        <v>98</v>
      </c>
      <c r="B59" s="105"/>
      <c r="C59" s="105"/>
      <c r="D59" s="105"/>
      <c r="E59" s="105"/>
      <c r="F59" s="105"/>
      <c r="G59" s="106"/>
      <c r="H59" s="102"/>
      <c r="I59" s="103"/>
      <c r="J59" s="94"/>
      <c r="K59" s="95"/>
      <c r="L59" s="96">
        <f>H59-J59</f>
        <v>0</v>
      </c>
      <c r="M59" s="97"/>
      <c r="N59" s="92"/>
      <c r="O59" s="93"/>
      <c r="P59" s="94"/>
      <c r="Q59" s="95"/>
      <c r="R59" s="94"/>
      <c r="S59" s="95"/>
      <c r="T59" s="96">
        <f>N59-P59-R59</f>
        <v>0</v>
      </c>
      <c r="U59" s="97"/>
      <c r="V59" s="92"/>
      <c r="W59" s="93"/>
      <c r="X59" s="94"/>
      <c r="Y59" s="95"/>
      <c r="Z59" s="96">
        <f>V59-X59</f>
        <v>0</v>
      </c>
      <c r="AA59" s="97"/>
      <c r="AB59" s="92"/>
      <c r="AC59" s="93"/>
      <c r="AD59" s="94"/>
      <c r="AE59" s="95"/>
      <c r="AF59" s="96">
        <f>AB59-AD59</f>
        <v>0</v>
      </c>
      <c r="AG59" s="97"/>
      <c r="AH59" s="92"/>
      <c r="AI59" s="93"/>
      <c r="AJ59" s="94"/>
      <c r="AK59" s="95"/>
      <c r="AL59" s="96">
        <f>AH59-AJ59</f>
        <v>0</v>
      </c>
      <c r="AM59" s="97"/>
      <c r="AN59" s="92"/>
      <c r="AO59" s="93"/>
      <c r="AP59" s="94"/>
      <c r="AQ59" s="95"/>
      <c r="AR59" s="96">
        <f>AN59-AP59</f>
        <v>0</v>
      </c>
      <c r="AS59" s="97"/>
    </row>
    <row r="60" spans="1:45" s="50" customFormat="1" ht="11.25" x14ac:dyDescent="0.2">
      <c r="A60" s="57"/>
      <c r="H60" s="88" t="s">
        <v>99</v>
      </c>
      <c r="I60" s="88"/>
      <c r="J60" s="88"/>
      <c r="K60" s="88"/>
      <c r="L60" s="86">
        <f>L59+L58</f>
        <v>0</v>
      </c>
      <c r="M60" s="87"/>
      <c r="N60" s="90" t="s">
        <v>99</v>
      </c>
      <c r="O60" s="88"/>
      <c r="P60" s="88"/>
      <c r="Q60" s="88"/>
      <c r="R60" s="88"/>
      <c r="S60" s="91"/>
      <c r="T60" s="86">
        <f>IF((T59+T58)&gt;200,200,(T59+T58))</f>
        <v>0</v>
      </c>
      <c r="U60" s="87"/>
      <c r="V60" s="88" t="s">
        <v>99</v>
      </c>
      <c r="W60" s="88"/>
      <c r="X60" s="88"/>
      <c r="Y60" s="88"/>
      <c r="Z60" s="86">
        <f>IF((Z58+Z59)&gt;10,10,(Z58+Z59))</f>
        <v>0</v>
      </c>
      <c r="AA60" s="87"/>
      <c r="AB60" s="88" t="s">
        <v>99</v>
      </c>
      <c r="AC60" s="88"/>
      <c r="AD60" s="88"/>
      <c r="AE60" s="88"/>
      <c r="AF60" s="86">
        <f>IF((AF58+AF59)&gt;3,3,(AF58+AF59))</f>
        <v>0</v>
      </c>
      <c r="AG60" s="87"/>
      <c r="AH60" s="88" t="s">
        <v>99</v>
      </c>
      <c r="AI60" s="88"/>
      <c r="AJ60" s="88"/>
      <c r="AK60" s="88"/>
      <c r="AL60" s="86">
        <f>IF((AL58+AL59)&gt;240,240,(AL58+AL59))</f>
        <v>0</v>
      </c>
      <c r="AM60" s="87"/>
      <c r="AN60" s="88" t="s">
        <v>99</v>
      </c>
      <c r="AO60" s="88"/>
      <c r="AP60" s="88"/>
      <c r="AQ60" s="88"/>
      <c r="AR60" s="86">
        <f>IF((AR58+AR59)&gt;2,2,(AR58+AR59))</f>
        <v>0</v>
      </c>
      <c r="AS60" s="87"/>
    </row>
    <row r="61" spans="1:45" s="59" customFormat="1" ht="12" x14ac:dyDescent="0.2">
      <c r="A61" s="58"/>
    </row>
    <row r="62" spans="1:45" x14ac:dyDescent="0.2"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</row>
    <row r="63" spans="1:45" x14ac:dyDescent="0.2">
      <c r="AD63" s="42" t="s">
        <v>100</v>
      </c>
    </row>
    <row r="64" spans="1:45" x14ac:dyDescent="0.2">
      <c r="AD64" s="42"/>
    </row>
    <row r="65" spans="30:45" s="43" customFormat="1" x14ac:dyDescent="0.2">
      <c r="AD65" s="60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82"/>
      <c r="AQ65" s="82"/>
      <c r="AR65" s="82"/>
      <c r="AS65" s="82"/>
    </row>
    <row r="66" spans="30:45" s="43" customFormat="1" x14ac:dyDescent="0.2">
      <c r="AD66" s="42" t="s">
        <v>27</v>
      </c>
      <c r="AP66" s="42" t="s">
        <v>29</v>
      </c>
      <c r="AQ66" s="42"/>
    </row>
    <row r="67" spans="30:45" s="43" customFormat="1" x14ac:dyDescent="0.2">
      <c r="AD67" s="42"/>
    </row>
    <row r="68" spans="30:45" s="43" customFormat="1" x14ac:dyDescent="0.2"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4"/>
      <c r="AQ68" s="84"/>
      <c r="AR68" s="84"/>
      <c r="AS68" s="84"/>
    </row>
    <row r="69" spans="30:45" s="43" customFormat="1" x14ac:dyDescent="0.2">
      <c r="AD69" s="42" t="s">
        <v>24</v>
      </c>
      <c r="AP69" s="42" t="s">
        <v>25</v>
      </c>
    </row>
    <row r="70" spans="30:45" s="43" customFormat="1" x14ac:dyDescent="0.2">
      <c r="AD70" s="42"/>
    </row>
    <row r="71" spans="30:45" s="43" customFormat="1" x14ac:dyDescent="0.2">
      <c r="AD71" s="60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85"/>
      <c r="AQ71" s="85"/>
      <c r="AR71" s="85"/>
      <c r="AS71" s="85"/>
    </row>
    <row r="72" spans="30:45" s="43" customFormat="1" x14ac:dyDescent="0.2">
      <c r="AD72" s="42" t="s">
        <v>51</v>
      </c>
      <c r="AP72" s="42" t="s">
        <v>29</v>
      </c>
    </row>
    <row r="73" spans="30:45" s="43" customFormat="1" x14ac:dyDescent="0.2">
      <c r="AD73" s="42" t="s">
        <v>101</v>
      </c>
    </row>
  </sheetData>
  <sheetProtection password="B2D6" sheet="1" objects="1" scenarios="1"/>
  <mergeCells count="147">
    <mergeCell ref="A1:AS1"/>
    <mergeCell ref="A3:AS3"/>
    <mergeCell ref="A4:AS4"/>
    <mergeCell ref="A5:AS5"/>
    <mergeCell ref="A7:B7"/>
    <mergeCell ref="C7:AL7"/>
    <mergeCell ref="H22:M22"/>
    <mergeCell ref="O22:S22"/>
    <mergeCell ref="T22:AS22"/>
    <mergeCell ref="C17:G17"/>
    <mergeCell ref="H17:M17"/>
    <mergeCell ref="O17:S17"/>
    <mergeCell ref="T17:AS17"/>
    <mergeCell ref="X9:AE9"/>
    <mergeCell ref="AH9:AI9"/>
    <mergeCell ref="C14:G14"/>
    <mergeCell ref="H14:M14"/>
    <mergeCell ref="O14:S14"/>
    <mergeCell ref="T14:AS14"/>
    <mergeCell ref="H24:M24"/>
    <mergeCell ref="O24:S24"/>
    <mergeCell ref="T24:AS24"/>
    <mergeCell ref="H19:M19"/>
    <mergeCell ref="O19:S19"/>
    <mergeCell ref="T19:AS19"/>
    <mergeCell ref="H32:M32"/>
    <mergeCell ref="O32:S32"/>
    <mergeCell ref="T32:AS32"/>
    <mergeCell ref="H34:M34"/>
    <mergeCell ref="O34:S34"/>
    <mergeCell ref="T34:AS34"/>
    <mergeCell ref="H27:M27"/>
    <mergeCell ref="O27:S27"/>
    <mergeCell ref="T27:AS27"/>
    <mergeCell ref="H29:M29"/>
    <mergeCell ref="O29:S29"/>
    <mergeCell ref="T29:AS29"/>
    <mergeCell ref="J43:W43"/>
    <mergeCell ref="X43:AP43"/>
    <mergeCell ref="O44:AC44"/>
    <mergeCell ref="H45:Q45"/>
    <mergeCell ref="N46:P46"/>
    <mergeCell ref="T46:AD46"/>
    <mergeCell ref="H37:M37"/>
    <mergeCell ref="O37:S37"/>
    <mergeCell ref="T37:AS37"/>
    <mergeCell ref="H39:M39"/>
    <mergeCell ref="O39:S39"/>
    <mergeCell ref="T39:AS39"/>
    <mergeCell ref="AR57:AS57"/>
    <mergeCell ref="AF57:AG57"/>
    <mergeCell ref="AH57:AI57"/>
    <mergeCell ref="AJ57:AK57"/>
    <mergeCell ref="AL57:AM57"/>
    <mergeCell ref="AN57:AO57"/>
    <mergeCell ref="N47:X47"/>
    <mergeCell ref="A53:AS53"/>
    <mergeCell ref="H54:M54"/>
    <mergeCell ref="N54:U54"/>
    <mergeCell ref="V54:AA54"/>
    <mergeCell ref="AB54:AG54"/>
    <mergeCell ref="AH54:AM54"/>
    <mergeCell ref="AN54:AS54"/>
    <mergeCell ref="AN55:AS55"/>
    <mergeCell ref="A56:G56"/>
    <mergeCell ref="H56:M56"/>
    <mergeCell ref="P56:S56"/>
    <mergeCell ref="V56:AA56"/>
    <mergeCell ref="AB56:AG56"/>
    <mergeCell ref="AH56:AM56"/>
    <mergeCell ref="AN56:AS56"/>
    <mergeCell ref="A55:G55"/>
    <mergeCell ref="H55:M55"/>
    <mergeCell ref="N55:U55"/>
    <mergeCell ref="V55:AA55"/>
    <mergeCell ref="AB55:AG55"/>
    <mergeCell ref="AH55:AM55"/>
    <mergeCell ref="H58:I58"/>
    <mergeCell ref="J58:K58"/>
    <mergeCell ref="L58:M58"/>
    <mergeCell ref="N58:O58"/>
    <mergeCell ref="P58:Q58"/>
    <mergeCell ref="R58:S58"/>
    <mergeCell ref="T58:U58"/>
    <mergeCell ref="V58:W58"/>
    <mergeCell ref="L57:M57"/>
    <mergeCell ref="N57:O57"/>
    <mergeCell ref="P57:Q57"/>
    <mergeCell ref="R57:S57"/>
    <mergeCell ref="AJ58:AK58"/>
    <mergeCell ref="AL58:AM58"/>
    <mergeCell ref="AP57:AQ57"/>
    <mergeCell ref="T57:U57"/>
    <mergeCell ref="V57:W57"/>
    <mergeCell ref="X57:Y57"/>
    <mergeCell ref="Z57:AA57"/>
    <mergeCell ref="AB57:AC57"/>
    <mergeCell ref="AD57:AE57"/>
    <mergeCell ref="H57:I57"/>
    <mergeCell ref="J57:K57"/>
    <mergeCell ref="AN58:AO58"/>
    <mergeCell ref="AP58:AQ58"/>
    <mergeCell ref="AR58:AS58"/>
    <mergeCell ref="A59:G59"/>
    <mergeCell ref="H59:I59"/>
    <mergeCell ref="J59:K59"/>
    <mergeCell ref="L59:M59"/>
    <mergeCell ref="N59:O59"/>
    <mergeCell ref="X58:Y58"/>
    <mergeCell ref="Z58:AA58"/>
    <mergeCell ref="AB58:AC58"/>
    <mergeCell ref="AD58:AE58"/>
    <mergeCell ref="AF58:AG58"/>
    <mergeCell ref="AH58:AI58"/>
    <mergeCell ref="AN59:AO59"/>
    <mergeCell ref="AP59:AQ59"/>
    <mergeCell ref="AR59:AS59"/>
    <mergeCell ref="AF59:AG59"/>
    <mergeCell ref="AH59:AI59"/>
    <mergeCell ref="AJ59:AK59"/>
    <mergeCell ref="AL59:AM59"/>
    <mergeCell ref="A58:G58"/>
    <mergeCell ref="H60:K60"/>
    <mergeCell ref="L60:M60"/>
    <mergeCell ref="N60:S60"/>
    <mergeCell ref="T60:U60"/>
    <mergeCell ref="V60:Y60"/>
    <mergeCell ref="Z60:AA60"/>
    <mergeCell ref="AB60:AE60"/>
    <mergeCell ref="AB59:AC59"/>
    <mergeCell ref="AD59:AE59"/>
    <mergeCell ref="P59:Q59"/>
    <mergeCell ref="R59:S59"/>
    <mergeCell ref="T59:U59"/>
    <mergeCell ref="V59:W59"/>
    <mergeCell ref="X59:Y59"/>
    <mergeCell ref="Z59:AA59"/>
    <mergeCell ref="AP65:AS65"/>
    <mergeCell ref="AD68:AO68"/>
    <mergeCell ref="AP68:AS68"/>
    <mergeCell ref="AP71:AS71"/>
    <mergeCell ref="AF60:AG60"/>
    <mergeCell ref="AH60:AK60"/>
    <mergeCell ref="AL60:AM60"/>
    <mergeCell ref="AN60:AQ60"/>
    <mergeCell ref="AR60:AS60"/>
    <mergeCell ref="AD62:AS62"/>
  </mergeCells>
  <dataValidations count="1">
    <dataValidation type="decimal" operator="greaterThanOrEqual" allowBlank="1" showInputMessage="1" showErrorMessage="1" sqref="J59:K59 P59:S59 X59:Y59 AD59:AE59 AJ59:AK59 AP59:AQ59">
      <formula1>0</formula1>
    </dataValidation>
  </dataValidations>
  <pageMargins left="0.7" right="0.7" top="0.75" bottom="0.75" header="0.3" footer="0.3"/>
  <pageSetup scale="73" orientation="portrait" r:id="rId1"/>
  <ignoredErrors>
    <ignoredError sqref="L58 T58 Z58 AF58 AL58 AR58" unlockedFormula="1"/>
  </ignoredErrors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6392" r:id="rId4">
          <objectPr locked="0" defaultSize="0" print="0" autoPict="0" r:id="rId5">
            <anchor moveWithCells="1">
              <from>
                <xdr:col>4</xdr:col>
                <xdr:colOff>9525</xdr:colOff>
                <xdr:row>67</xdr:row>
                <xdr:rowOff>133350</xdr:rowOff>
              </from>
              <to>
                <xdr:col>8</xdr:col>
                <xdr:colOff>161925</xdr:colOff>
                <xdr:row>73</xdr:row>
                <xdr:rowOff>0</xdr:rowOff>
              </to>
            </anchor>
          </objectPr>
        </oleObject>
      </mc:Choice>
      <mc:Fallback>
        <oleObject progId="Acrobat Document" dvAspect="DVASPECT_ICON" shapeId="16392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6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0</xdr:rowOff>
                  </from>
                  <to>
                    <xdr:col>1</xdr:col>
                    <xdr:colOff>133350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7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43</xdr:row>
                    <xdr:rowOff>0</xdr:rowOff>
                  </from>
                  <to>
                    <xdr:col>1</xdr:col>
                    <xdr:colOff>133350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8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133350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9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45</xdr:row>
                    <xdr:rowOff>0</xdr:rowOff>
                  </from>
                  <to>
                    <xdr:col>1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10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133350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11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47</xdr:row>
                    <xdr:rowOff>0</xdr:rowOff>
                  </from>
                  <to>
                    <xdr:col>1</xdr:col>
                    <xdr:colOff>133350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2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A15E8756-312D-4693-B048-58B1544FBAA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L58:M58 L60:M60</xm:sqref>
        </x14:conditionalFormatting>
        <x14:conditionalFormatting xmlns:xm="http://schemas.microsoft.com/office/excel/2006/main">
          <x14:cfRule type="iconSet" priority="10" id="{A9CA6340-BF93-4973-9EB1-266F17E949C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T60:U60</xm:sqref>
        </x14:conditionalFormatting>
        <x14:conditionalFormatting xmlns:xm="http://schemas.microsoft.com/office/excel/2006/main">
          <x14:cfRule type="iconSet" priority="9" id="{99AF2B35-8792-4E1F-9D1A-A82B8151EA6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Z60:AA60</xm:sqref>
        </x14:conditionalFormatting>
        <x14:conditionalFormatting xmlns:xm="http://schemas.microsoft.com/office/excel/2006/main">
          <x14:cfRule type="iconSet" priority="8" id="{FD92A2F8-73EF-48F7-874C-1F164BD2EF8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AF60:AG60</xm:sqref>
        </x14:conditionalFormatting>
        <x14:conditionalFormatting xmlns:xm="http://schemas.microsoft.com/office/excel/2006/main">
          <x14:cfRule type="iconSet" priority="7" id="{ABD6AE42-A6E9-47F7-B69E-0FAAFE44084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AL60:AM60</xm:sqref>
        </x14:conditionalFormatting>
        <x14:conditionalFormatting xmlns:xm="http://schemas.microsoft.com/office/excel/2006/main">
          <x14:cfRule type="iconSet" priority="6" id="{82E752FB-9619-4162-934F-61983D74C6D4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AR60:AS60</xm:sqref>
        </x14:conditionalFormatting>
        <x14:conditionalFormatting xmlns:xm="http://schemas.microsoft.com/office/excel/2006/main">
          <x14:cfRule type="iconSet" priority="5" id="{2B869D38-D56C-4CA2-B658-9C4D06E6BA9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T58:U58</xm:sqref>
        </x14:conditionalFormatting>
        <x14:conditionalFormatting xmlns:xm="http://schemas.microsoft.com/office/excel/2006/main">
          <x14:cfRule type="iconSet" priority="4" id="{3EED28C8-0B7B-489C-A4C9-7C254497716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Z58:AA58</xm:sqref>
        </x14:conditionalFormatting>
        <x14:conditionalFormatting xmlns:xm="http://schemas.microsoft.com/office/excel/2006/main">
          <x14:cfRule type="iconSet" priority="3" id="{62AAA576-BFCF-4391-A65D-5CD81111F47D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AF58:AG58</xm:sqref>
        </x14:conditionalFormatting>
        <x14:conditionalFormatting xmlns:xm="http://schemas.microsoft.com/office/excel/2006/main">
          <x14:cfRule type="iconSet" priority="2" id="{21F6B31E-219B-489B-8302-C60AF6D051B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AL58:AM58</xm:sqref>
        </x14:conditionalFormatting>
        <x14:conditionalFormatting xmlns:xm="http://schemas.microsoft.com/office/excel/2006/main">
          <x14:cfRule type="iconSet" priority="1" id="{4AB9886B-2C33-4CCC-A191-B274D70DA78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NoIcons" iconId="0"/>
              <x14:cfIcon iconSet="NoIcons" iconId="0"/>
            </x14:iconSet>
          </x14:cfRule>
          <xm:sqref>AR58:AS58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INSTRUCTIONS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Jan-Jun Summary</vt:lpstr>
      <vt:lpstr>Jul-Dec Summary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Jasinowski, Lissa</dc:creator>
  <cp:lastModifiedBy>Rahman, Shaf</cp:lastModifiedBy>
  <cp:lastPrinted>2014-02-05T18:26:07Z</cp:lastPrinted>
  <dcterms:created xsi:type="dcterms:W3CDTF">2013-11-12T19:00:44Z</dcterms:created>
  <dcterms:modified xsi:type="dcterms:W3CDTF">2017-06-20T19:10:52Z</dcterms:modified>
</cp:coreProperties>
</file>