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2019\CMS Web\Accessibility\HR Remediation\Remediated Native Files\Other HR- Time &amp; Attend, Intl\"/>
    </mc:Choice>
  </mc:AlternateContent>
  <workbookProtection workbookPassword="83AF" lockStructure="1"/>
  <bookViews>
    <workbookView xWindow="0" yWindow="0" windowWidth="21600" windowHeight="9600" tabRatio="375"/>
  </bookViews>
  <sheets>
    <sheet name="Entry" sheetId="1" r:id="rId1"/>
    <sheet name="Instructions" sheetId="2" r:id="rId2"/>
  </sheets>
  <definedNames>
    <definedName name="Entry">Entry!$B$1</definedName>
    <definedName name="Instructions">Instructions!$A$1</definedName>
    <definedName name="OwnerInfo">#REF!</definedName>
    <definedName name="_xlnm.Print_Area" localSheetId="0">Entry!$B$2:$N$52</definedName>
    <definedName name="_xlnm.Print_Area" localSheetId="1">Instructions!$A$1:$K$36</definedName>
  </definedNames>
  <calcPr calcId="162913"/>
</workbook>
</file>

<file path=xl/calcChain.xml><?xml version="1.0" encoding="utf-8"?>
<calcChain xmlns="http://schemas.openxmlformats.org/spreadsheetml/2006/main">
  <c r="B27" i="1" l="1"/>
  <c r="B29" i="1" s="1"/>
  <c r="D12" i="1"/>
  <c r="B12" i="1"/>
  <c r="G29" i="1"/>
  <c r="G31" i="1"/>
  <c r="G33" i="1"/>
  <c r="G35" i="1"/>
  <c r="G37" i="1"/>
  <c r="G39" i="1"/>
  <c r="N27" i="1"/>
  <c r="N29" i="1"/>
  <c r="N31" i="1"/>
  <c r="N33" i="1"/>
  <c r="N35" i="1"/>
  <c r="N37" i="1"/>
  <c r="N39" i="1"/>
  <c r="Q6" i="1"/>
  <c r="Q7" i="1" s="1"/>
  <c r="D8" i="1" s="1"/>
  <c r="AW27" i="1"/>
  <c r="AW40" i="1" s="1"/>
  <c r="AX40" i="1" s="1"/>
  <c r="B44" i="1" s="1"/>
  <c r="AL27" i="1"/>
  <c r="AL40" i="1" s="1"/>
  <c r="AL29" i="1"/>
  <c r="AL31" i="1"/>
  <c r="AL33" i="1"/>
  <c r="AL35" i="1"/>
  <c r="AL37" i="1"/>
  <c r="AL39" i="1"/>
  <c r="AM27" i="1"/>
  <c r="AM29" i="1"/>
  <c r="AM31" i="1"/>
  <c r="AM33" i="1"/>
  <c r="AM35" i="1"/>
  <c r="AM37" i="1"/>
  <c r="AM39" i="1"/>
  <c r="AN27" i="1"/>
  <c r="AN40" i="1" s="1"/>
  <c r="AN29" i="1"/>
  <c r="AN31" i="1"/>
  <c r="AN33" i="1"/>
  <c r="AN35" i="1"/>
  <c r="AN37" i="1"/>
  <c r="AN39" i="1"/>
  <c r="AO27" i="1"/>
  <c r="AO40" i="1" s="1"/>
  <c r="AO29" i="1"/>
  <c r="AO31" i="1"/>
  <c r="AO33" i="1"/>
  <c r="AO35" i="1"/>
  <c r="AO37" i="1"/>
  <c r="AO39" i="1"/>
  <c r="AQ27" i="1"/>
  <c r="AQ40" i="1" s="1"/>
  <c r="AQ29" i="1"/>
  <c r="AQ31" i="1"/>
  <c r="AQ33" i="1"/>
  <c r="AQ35" i="1"/>
  <c r="AQ37" i="1"/>
  <c r="AQ39" i="1"/>
  <c r="AR27" i="1"/>
  <c r="AR40" i="1" s="1"/>
  <c r="AR29" i="1"/>
  <c r="AR31" i="1"/>
  <c r="AR33" i="1"/>
  <c r="AR35" i="1"/>
  <c r="AR37" i="1"/>
  <c r="AR39" i="1"/>
  <c r="AS27" i="1"/>
  <c r="AS29" i="1"/>
  <c r="AS31" i="1"/>
  <c r="AS33" i="1"/>
  <c r="AS35" i="1"/>
  <c r="AS37" i="1"/>
  <c r="AS39" i="1"/>
  <c r="AT27" i="1"/>
  <c r="AT29" i="1"/>
  <c r="AT31" i="1"/>
  <c r="AT33" i="1"/>
  <c r="AT35" i="1"/>
  <c r="AT37" i="1"/>
  <c r="AT39" i="1"/>
  <c r="AW29" i="1"/>
  <c r="AW31" i="1"/>
  <c r="AW33" i="1"/>
  <c r="AW35" i="1"/>
  <c r="AW37" i="1"/>
  <c r="AW39" i="1"/>
  <c r="E26" i="1"/>
  <c r="F26" i="1"/>
  <c r="J26" i="1"/>
  <c r="K26" i="1"/>
  <c r="L26" i="1"/>
  <c r="M26" i="1"/>
  <c r="AX27" i="1"/>
  <c r="C28" i="1"/>
  <c r="D28" i="1"/>
  <c r="E28" i="1"/>
  <c r="F28" i="1"/>
  <c r="J28" i="1"/>
  <c r="K28" i="1"/>
  <c r="L28" i="1"/>
  <c r="M28" i="1"/>
  <c r="AX29" i="1"/>
  <c r="C30" i="1"/>
  <c r="D30" i="1"/>
  <c r="E30" i="1"/>
  <c r="F30" i="1"/>
  <c r="J30" i="1"/>
  <c r="K30" i="1"/>
  <c r="L30" i="1"/>
  <c r="M30" i="1"/>
  <c r="AX31" i="1"/>
  <c r="C32" i="1"/>
  <c r="D32" i="1"/>
  <c r="E32" i="1"/>
  <c r="F32" i="1"/>
  <c r="J32" i="1"/>
  <c r="K32" i="1"/>
  <c r="L32" i="1"/>
  <c r="M32" i="1"/>
  <c r="AX33" i="1"/>
  <c r="C34" i="1"/>
  <c r="D34" i="1"/>
  <c r="E34" i="1"/>
  <c r="F34" i="1"/>
  <c r="J34" i="1"/>
  <c r="K34" i="1"/>
  <c r="L34" i="1"/>
  <c r="M34" i="1"/>
  <c r="AX35" i="1"/>
  <c r="C36" i="1"/>
  <c r="D36" i="1"/>
  <c r="E36" i="1"/>
  <c r="F36" i="1"/>
  <c r="J36" i="1"/>
  <c r="K36" i="1"/>
  <c r="L36" i="1"/>
  <c r="M36" i="1"/>
  <c r="AX37" i="1"/>
  <c r="C38" i="1"/>
  <c r="D38" i="1"/>
  <c r="E38" i="1"/>
  <c r="F38" i="1"/>
  <c r="J38" i="1"/>
  <c r="K38" i="1"/>
  <c r="L38" i="1"/>
  <c r="M38" i="1"/>
  <c r="AX39" i="1"/>
  <c r="G52" i="1"/>
  <c r="AT40" i="1"/>
  <c r="AS40" i="1"/>
  <c r="M16" i="1"/>
  <c r="B23" i="1" s="1"/>
  <c r="Q27" i="1"/>
  <c r="S27" i="1" l="1"/>
  <c r="P27" i="1"/>
  <c r="T27" i="1" s="1"/>
  <c r="R27" i="1"/>
  <c r="N40" i="1"/>
  <c r="I40" i="1" s="1"/>
  <c r="AM40" i="1"/>
  <c r="AU40" i="1" s="1"/>
  <c r="B43" i="1" s="1"/>
  <c r="B31" i="1"/>
  <c r="P29" i="1"/>
  <c r="R29" i="1"/>
  <c r="Q29" i="1"/>
  <c r="S29" i="1"/>
  <c r="U29" i="1" l="1"/>
  <c r="U27" i="1"/>
  <c r="V29" i="1"/>
  <c r="V27" i="1"/>
  <c r="G27" i="1" s="1"/>
  <c r="G40" i="1" s="1"/>
  <c r="T29" i="1"/>
  <c r="AF29" i="1" s="1"/>
  <c r="B33" i="1"/>
  <c r="R31" i="1"/>
  <c r="P31" i="1"/>
  <c r="Q31" i="1"/>
  <c r="S31" i="1"/>
  <c r="B40" i="1" l="1"/>
  <c r="J16" i="1"/>
  <c r="J18" i="1" s="1"/>
  <c r="B5" i="1" s="1"/>
  <c r="AF27" i="1"/>
  <c r="H27" i="1" s="1"/>
  <c r="AI29" i="1"/>
  <c r="H29" i="1"/>
  <c r="T31" i="1"/>
  <c r="V31" i="1"/>
  <c r="U31" i="1"/>
  <c r="AF31" i="1" s="1"/>
  <c r="R33" i="1"/>
  <c r="B35" i="1"/>
  <c r="S33" i="1"/>
  <c r="P33" i="1"/>
  <c r="Q33" i="1"/>
  <c r="T33" i="1" s="1"/>
  <c r="J19" i="1" l="1"/>
  <c r="AI27" i="1"/>
  <c r="P35" i="1"/>
  <c r="Q35" i="1"/>
  <c r="S35" i="1"/>
  <c r="R35" i="1"/>
  <c r="B37" i="1"/>
  <c r="V33" i="1"/>
  <c r="U33" i="1"/>
  <c r="AF33" i="1" s="1"/>
  <c r="AI31" i="1"/>
  <c r="H31" i="1"/>
  <c r="U35" i="1" l="1"/>
  <c r="V35" i="1"/>
  <c r="T35" i="1"/>
  <c r="AI33" i="1"/>
  <c r="H33" i="1"/>
  <c r="R37" i="1"/>
  <c r="S37" i="1"/>
  <c r="P37" i="1"/>
  <c r="Q37" i="1"/>
  <c r="B39" i="1"/>
  <c r="AF35" i="1" l="1"/>
  <c r="AI35" i="1" s="1"/>
  <c r="T37" i="1"/>
  <c r="P39" i="1"/>
  <c r="Q39" i="1"/>
  <c r="I27" i="1"/>
  <c r="S39" i="1"/>
  <c r="V39" i="1" s="1"/>
  <c r="R39" i="1"/>
  <c r="U39" i="1" s="1"/>
  <c r="U37" i="1"/>
  <c r="V37" i="1"/>
  <c r="AF37" i="1" l="1"/>
  <c r="AI37" i="1" s="1"/>
  <c r="AF39" i="1"/>
  <c r="H39" i="1" s="1"/>
  <c r="T39" i="1"/>
  <c r="H35" i="1"/>
  <c r="Y27" i="1"/>
  <c r="Z27" i="1"/>
  <c r="AA27" i="1"/>
  <c r="I29" i="1"/>
  <c r="X27" i="1"/>
  <c r="H37" i="1" l="1"/>
  <c r="AI39" i="1"/>
  <c r="AF40" i="1"/>
  <c r="AB27" i="1"/>
  <c r="AD27" i="1"/>
  <c r="Z29" i="1"/>
  <c r="X29" i="1"/>
  <c r="AA29" i="1"/>
  <c r="Y29" i="1"/>
  <c r="AB29" i="1" s="1"/>
  <c r="I31" i="1"/>
  <c r="AC27" i="1"/>
  <c r="AG27" i="1" l="1"/>
  <c r="AJ27" i="1" s="1"/>
  <c r="AD29" i="1"/>
  <c r="Y31" i="1"/>
  <c r="I33" i="1"/>
  <c r="Z31" i="1"/>
  <c r="AA31" i="1"/>
  <c r="X31" i="1"/>
  <c r="AC29" i="1"/>
  <c r="AG29" i="1" s="1"/>
  <c r="O27" i="1" l="1"/>
  <c r="Y33" i="1"/>
  <c r="Z33" i="1"/>
  <c r="AA33" i="1"/>
  <c r="X33" i="1"/>
  <c r="I35" i="1"/>
  <c r="AJ29" i="1"/>
  <c r="O29" i="1"/>
  <c r="AD31" i="1"/>
  <c r="AC31" i="1"/>
  <c r="AB31" i="1"/>
  <c r="AC33" i="1" l="1"/>
  <c r="AG31" i="1"/>
  <c r="X35" i="1"/>
  <c r="AA35" i="1"/>
  <c r="AD35" i="1" s="1"/>
  <c r="Y35" i="1"/>
  <c r="AB35" i="1" s="1"/>
  <c r="I37" i="1"/>
  <c r="Z35" i="1"/>
  <c r="AC35" i="1" s="1"/>
  <c r="AD33" i="1"/>
  <c r="AB33" i="1"/>
  <c r="AG33" i="1" s="1"/>
  <c r="AG35" i="1" l="1"/>
  <c r="O35" i="1" s="1"/>
  <c r="AJ33" i="1"/>
  <c r="O33" i="1"/>
  <c r="AA37" i="1"/>
  <c r="Z37" i="1"/>
  <c r="Y37" i="1"/>
  <c r="X37" i="1"/>
  <c r="I39" i="1"/>
  <c r="G9" i="1" s="1"/>
  <c r="AJ31" i="1"/>
  <c r="O31" i="1"/>
  <c r="AJ35" i="1" l="1"/>
  <c r="AD37" i="1"/>
  <c r="X39" i="1"/>
  <c r="Z39" i="1"/>
  <c r="Y39" i="1"/>
  <c r="AB39" i="1" s="1"/>
  <c r="AA39" i="1"/>
  <c r="AD39" i="1" s="1"/>
  <c r="AB37" i="1"/>
  <c r="AC37" i="1"/>
  <c r="AG37" i="1" l="1"/>
  <c r="AC39" i="1"/>
  <c r="AG39" i="1" s="1"/>
  <c r="O39" i="1" l="1"/>
  <c r="AJ39" i="1"/>
  <c r="AG40" i="1"/>
  <c r="B42" i="1" s="1"/>
  <c r="BA24" i="1" s="1"/>
  <c r="BB24" i="1" s="1"/>
  <c r="AJ37" i="1"/>
  <c r="O37" i="1"/>
</calcChain>
</file>

<file path=xl/sharedStrings.xml><?xml version="1.0" encoding="utf-8"?>
<sst xmlns="http://schemas.openxmlformats.org/spreadsheetml/2006/main" count="154" uniqueCount="103">
  <si>
    <t>State University of New York at Buffalo</t>
  </si>
  <si>
    <r>
      <t xml:space="preserve">It is not necessary to type </t>
    </r>
    <r>
      <rPr>
        <b/>
        <sz val="12"/>
        <rFont val="Arial"/>
        <family val="2"/>
      </rPr>
      <t>:00</t>
    </r>
    <r>
      <rPr>
        <sz val="12"/>
        <rFont val="Arial"/>
        <family val="2"/>
      </rPr>
      <t xml:space="preserve"> for times on the hour.</t>
    </r>
  </si>
  <si>
    <t>8:00 am</t>
  </si>
  <si>
    <r>
      <t>AM</t>
    </r>
    <r>
      <rPr>
        <sz val="12"/>
        <rFont val="Arial"/>
        <family val="2"/>
      </rPr>
      <t xml:space="preserve"> and </t>
    </r>
    <r>
      <rPr>
        <b/>
        <sz val="12"/>
        <rFont val="Arial"/>
        <family val="2"/>
      </rPr>
      <t>PM</t>
    </r>
    <r>
      <rPr>
        <sz val="12"/>
        <rFont val="Arial"/>
        <family val="2"/>
      </rPr>
      <t xml:space="preserve"> are not case senstive</t>
    </r>
  </si>
  <si>
    <t>8 A.M.</t>
  </si>
  <si>
    <t>Error</t>
  </si>
  <si>
    <t>Permanent vs Timesheet only checkboxes</t>
  </si>
  <si>
    <t>You must press TAB, click to another cell, or press ENTER or RETURN on the</t>
  </si>
  <si>
    <t>keyboard to register each cell entry.  If you do not do this, it will appear that the</t>
  </si>
  <si>
    <t>Thursday</t>
  </si>
  <si>
    <t>screen has frozen while Excel waits patiently for you to let it know you have finished an entry.</t>
  </si>
  <si>
    <r>
      <t xml:space="preserve">There must be one space between the </t>
    </r>
    <r>
      <rPr>
        <b/>
        <sz val="12"/>
        <rFont val="Arial"/>
        <family val="2"/>
      </rPr>
      <t>time</t>
    </r>
    <r>
      <rPr>
        <sz val="12"/>
        <rFont val="Arial"/>
        <family val="2"/>
      </rPr>
      <t xml:space="preserve"> and </t>
    </r>
    <r>
      <rPr>
        <b/>
        <sz val="12"/>
        <rFont val="Arial"/>
        <family val="2"/>
      </rPr>
      <t>am</t>
    </r>
    <r>
      <rPr>
        <sz val="12"/>
        <rFont val="Arial"/>
        <family val="2"/>
      </rPr>
      <t xml:space="preserve"> or </t>
    </r>
    <r>
      <rPr>
        <b/>
        <sz val="12"/>
        <rFont val="Arial"/>
        <family val="2"/>
      </rPr>
      <t>pm</t>
    </r>
    <r>
      <rPr>
        <sz val="12"/>
        <rFont val="Arial"/>
        <family val="2"/>
      </rPr>
      <t>.</t>
    </r>
  </si>
  <si>
    <t>Examples:</t>
  </si>
  <si>
    <t>Typed into cell</t>
  </si>
  <si>
    <t>Result</t>
  </si>
  <si>
    <t>Notes:</t>
  </si>
  <si>
    <t>8 a</t>
  </si>
  <si>
    <t>=</t>
  </si>
  <si>
    <t>time out</t>
  </si>
  <si>
    <t>lunch minimum</t>
  </si>
  <si>
    <t>Flag = 1+</t>
  </si>
  <si>
    <t>LAST NAME</t>
  </si>
  <si>
    <t>FIRST NAME</t>
  </si>
  <si>
    <t>MI</t>
  </si>
  <si>
    <t>PAY PERIOD:</t>
  </si>
  <si>
    <t>Lunch does not have to be taken if a shift is 6 hours or less.</t>
  </si>
  <si>
    <t>Type into cells shaded light blue.</t>
  </si>
  <si>
    <t>Distribute copies as instructed by your supervisor.</t>
  </si>
  <si>
    <r>
      <t xml:space="preserve">ENTER TIME </t>
    </r>
    <r>
      <rPr>
        <b/>
        <u/>
        <sz val="10"/>
        <rFont val="Arial"/>
        <family val="2"/>
      </rPr>
      <t>ON THE HOUR</t>
    </r>
    <r>
      <rPr>
        <b/>
        <sz val="10"/>
        <rFont val="Arial"/>
        <family val="2"/>
      </rPr>
      <t xml:space="preserve"> OR IN </t>
    </r>
    <r>
      <rPr>
        <b/>
        <u/>
        <sz val="10"/>
        <rFont val="Arial"/>
        <family val="2"/>
      </rPr>
      <t>15 MINUTE INCREMENTS THEREOF</t>
    </r>
    <r>
      <rPr>
        <b/>
        <sz val="10"/>
        <rFont val="Arial"/>
        <family val="2"/>
      </rPr>
      <t>.  Eg. 12:15 pm</t>
    </r>
  </si>
  <si>
    <r>
      <t xml:space="preserve">Do not put periods into the abbreviations for </t>
    </r>
    <r>
      <rPr>
        <b/>
        <sz val="12"/>
        <rFont val="Arial"/>
        <family val="2"/>
      </rPr>
      <t>am</t>
    </r>
    <r>
      <rPr>
        <sz val="12"/>
        <rFont val="Arial"/>
        <family val="2"/>
      </rPr>
      <t xml:space="preserve"> or </t>
    </r>
    <r>
      <rPr>
        <b/>
        <sz val="12"/>
        <rFont val="Arial"/>
        <family val="2"/>
      </rPr>
      <t>pm</t>
    </r>
  </si>
  <si>
    <t>8am</t>
  </si>
  <si>
    <r>
      <t>There must be a space</t>
    </r>
    <r>
      <rPr>
        <sz val="12"/>
        <rFont val="Arial"/>
        <family val="2"/>
      </rPr>
      <t xml:space="preserve"> between the digit </t>
    </r>
    <r>
      <rPr>
        <b/>
        <sz val="12"/>
        <color indexed="10"/>
        <rFont val="Arial"/>
        <family val="2"/>
      </rPr>
      <t>8</t>
    </r>
    <r>
      <rPr>
        <sz val="12"/>
        <color indexed="10"/>
        <rFont val="Arial"/>
        <family val="2"/>
      </rPr>
      <t xml:space="preserve"> </t>
    </r>
    <r>
      <rPr>
        <sz val="12"/>
        <rFont val="Arial"/>
        <family val="2"/>
      </rPr>
      <t xml:space="preserve">and the letter </t>
    </r>
    <r>
      <rPr>
        <b/>
        <sz val="12"/>
        <color indexed="10"/>
        <rFont val="Arial"/>
        <family val="2"/>
      </rPr>
      <t>a</t>
    </r>
  </si>
  <si>
    <t xml:space="preserve">Total Hours*  </t>
  </si>
  <si>
    <t>Permanent</t>
  </si>
  <si>
    <t>Tuesday</t>
  </si>
  <si>
    <t>Wednesday</t>
  </si>
  <si>
    <t xml:space="preserve">Total Hours* </t>
  </si>
  <si>
    <t>ACCOUNT NUMBER</t>
  </si>
  <si>
    <t>CHANGE HOURLY RATE</t>
  </si>
  <si>
    <t>HOURLY RATE</t>
  </si>
  <si>
    <t xml:space="preserve"> FOR ACCOUNT(S)</t>
  </si>
  <si>
    <t>TOTAL HOURS FOR PERIOD</t>
  </si>
  <si>
    <t>AMOUNT DUE $</t>
  </si>
  <si>
    <t>Authorized Signature</t>
  </si>
  <si>
    <t>lunch out</t>
  </si>
  <si>
    <t>lunch in</t>
  </si>
  <si>
    <t>This timesheet only</t>
  </si>
  <si>
    <t>Check If there is one lunch entry</t>
  </si>
  <si>
    <t>Version 3.2 07/15/2009 University at Buffalo Libraries</t>
  </si>
  <si>
    <t>Invalid entry error messages</t>
  </si>
  <si>
    <t>Date</t>
  </si>
  <si>
    <t>Time In</t>
  </si>
  <si>
    <t>Lunch</t>
  </si>
  <si>
    <t>Time Out</t>
  </si>
  <si>
    <t>Hours</t>
  </si>
  <si>
    <t>Please correct the starting date for this pay period.</t>
  </si>
  <si>
    <t>Friday</t>
  </si>
  <si>
    <t>Time entered in one or more cells is not in an Excel format. Please use Excel time formats only.</t>
  </si>
  <si>
    <t>PERSON NUMBER</t>
  </si>
  <si>
    <t>FROM</t>
  </si>
  <si>
    <t>Check for next day:</t>
  </si>
  <si>
    <t>Or, use the mouse to move the cursor from cell to cell.</t>
  </si>
  <si>
    <t>TO</t>
  </si>
  <si>
    <t>Add day if past midnight</t>
  </si>
  <si>
    <t>add day if past midnight</t>
  </si>
  <si>
    <t>Flag = 1</t>
  </si>
  <si>
    <t>I HAVE THOROUGHLY CHECKED THE INFORMATION AND CALCULATIONS ABOVE, AND I CERTIFY THEM TO BE CORRECT.</t>
  </si>
  <si>
    <t>8:10 AM</t>
  </si>
  <si>
    <t>Monday</t>
  </si>
  <si>
    <t>Must specify AM or PM.</t>
  </si>
  <si>
    <t>If a shift is longer than 6 hours, at least 1/2 hour must be taken for lunch.</t>
  </si>
  <si>
    <t>INSTRUCTIONS</t>
  </si>
  <si>
    <t>How to enter information</t>
  </si>
  <si>
    <t>Increments of 15 minutes</t>
  </si>
  <si>
    <t>Note: 12:00 pm is noon, 12:00 am is midnight</t>
  </si>
  <si>
    <r>
      <t xml:space="preserve">Typing </t>
    </r>
    <r>
      <rPr>
        <b/>
        <sz val="12"/>
        <rFont val="Arial"/>
        <family val="2"/>
      </rPr>
      <t>a</t>
    </r>
    <r>
      <rPr>
        <sz val="12"/>
        <rFont val="Arial"/>
        <family val="2"/>
      </rPr>
      <t xml:space="preserve"> or </t>
    </r>
    <r>
      <rPr>
        <b/>
        <sz val="12"/>
        <rFont val="Arial"/>
        <family val="2"/>
      </rPr>
      <t xml:space="preserve">p </t>
    </r>
    <r>
      <rPr>
        <sz val="12"/>
        <rFont val="Arial"/>
        <family val="2"/>
      </rPr>
      <t xml:space="preserve">is the same as typing </t>
    </r>
    <r>
      <rPr>
        <b/>
        <sz val="12"/>
        <rFont val="Arial"/>
        <family val="2"/>
      </rPr>
      <t>am</t>
    </r>
    <r>
      <rPr>
        <sz val="12"/>
        <rFont val="Arial"/>
        <family val="2"/>
      </rPr>
      <t xml:space="preserve"> or </t>
    </r>
    <r>
      <rPr>
        <b/>
        <sz val="12"/>
        <rFont val="Arial"/>
        <family val="2"/>
      </rPr>
      <t>pm</t>
    </r>
    <r>
      <rPr>
        <sz val="12"/>
        <rFont val="Arial"/>
        <family val="2"/>
      </rPr>
      <t>.</t>
    </r>
  </si>
  <si>
    <t>8 am</t>
  </si>
  <si>
    <t>A lunch time has been entered without a corresponding "In" or "Out" time. Please correct.</t>
  </si>
  <si>
    <t>Signature</t>
  </si>
  <si>
    <t>Sign printed copies as needed.</t>
  </si>
  <si>
    <t>Distribution</t>
  </si>
  <si>
    <t>EMPLOYEE SIGNATURE:</t>
  </si>
  <si>
    <t>DATE:</t>
  </si>
  <si>
    <t>SUPERVISOR SIGNATURE:</t>
  </si>
  <si>
    <t>AUTHORIZED SIGNATURE:</t>
  </si>
  <si>
    <t>Times must be on the hour, or 15 minute increments thereof .</t>
  </si>
  <si>
    <t>8</t>
  </si>
  <si>
    <r>
      <t xml:space="preserve">Press the </t>
    </r>
    <r>
      <rPr>
        <b/>
        <sz val="12"/>
        <rFont val="Arial"/>
        <family val="2"/>
      </rPr>
      <t xml:space="preserve">TAB </t>
    </r>
    <r>
      <rPr>
        <sz val="12"/>
        <rFont val="Arial"/>
        <family val="2"/>
      </rPr>
      <t>key on the keyboard to register each entry and advance to the next cell.</t>
    </r>
  </si>
  <si>
    <t>DEPARTMENT NAME/LOCATION/PHONE</t>
  </si>
  <si>
    <t>Time Format</t>
  </si>
  <si>
    <t>flag =1</t>
  </si>
  <si>
    <r>
      <t xml:space="preserve">Enter time by typing the hours and minutes followed by  </t>
    </r>
    <r>
      <rPr>
        <b/>
        <sz val="12"/>
        <rFont val="Arial"/>
        <family val="2"/>
      </rPr>
      <t>am</t>
    </r>
    <r>
      <rPr>
        <sz val="12"/>
        <rFont val="Arial"/>
        <family val="2"/>
      </rPr>
      <t xml:space="preserve"> or </t>
    </r>
    <r>
      <rPr>
        <b/>
        <sz val="12"/>
        <rFont val="Arial"/>
        <family val="2"/>
      </rPr>
      <t>pm</t>
    </r>
    <r>
      <rPr>
        <sz val="12"/>
        <rFont val="Arial"/>
        <family val="2"/>
      </rPr>
      <t>.</t>
    </r>
  </si>
  <si>
    <t>Saturday</t>
  </si>
  <si>
    <t>STUDENT ASSISTANT APPOINTMENTS - HOURLY TIME SHEET</t>
  </si>
  <si>
    <t>that another entry was also made.</t>
  </si>
  <si>
    <t>Out</t>
  </si>
  <si>
    <t>In</t>
  </si>
  <si>
    <t>Worked</t>
  </si>
  <si>
    <t>time in</t>
  </si>
  <si>
    <t>I HAVE VERIFIED THAT THE ACCOUNT NUMBER AND HOURLY RATE ARE CORRECT</t>
  </si>
  <si>
    <t xml:space="preserve"> A minimum of 1/2 hour for lunch must be taken when a shift is longer than 6 hours.</t>
  </si>
  <si>
    <t>Sunday</t>
  </si>
  <si>
    <t>Correction required. Times must be on the hour or 15 minute increments thereof.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</si>
</sst>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"/>
    <numFmt numFmtId="165" formatCode="mmmm\ d\,\ yyyy"/>
    <numFmt numFmtId="166" formatCode="AM/PM"/>
    <numFmt numFmtId="167" formatCode="0000\-0000"/>
  </numFmts>
  <fonts count="30" x14ac:knownFonts="1">
    <font>
      <sz val="12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12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10"/>
      <name val="Arial Narrow"/>
      <family val="2"/>
    </font>
    <font>
      <sz val="8"/>
      <color indexed="10"/>
      <name val="Wingdings"/>
      <charset val="2"/>
    </font>
    <font>
      <sz val="8"/>
      <color indexed="10"/>
      <name val="Arial"/>
      <family val="2"/>
    </font>
    <font>
      <sz val="9"/>
      <color indexed="10"/>
      <name val="Arial Narrow"/>
      <family val="2"/>
    </font>
    <font>
      <b/>
      <sz val="8"/>
      <color indexed="14"/>
      <name val="Arial"/>
      <family val="2"/>
    </font>
    <font>
      <b/>
      <sz val="10"/>
      <name val="Arial Narrow"/>
      <family val="2"/>
    </font>
    <font>
      <sz val="6"/>
      <name val="Arial"/>
      <family val="2"/>
    </font>
    <font>
      <sz val="12"/>
      <name val="Symbol"/>
      <family val="1"/>
    </font>
    <font>
      <sz val="8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sz val="12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/>
    <xf numFmtId="2" fontId="0" fillId="0" borderId="0" xfId="0" applyNumberForma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0" xfId="0" applyFont="1"/>
    <xf numFmtId="2" fontId="7" fillId="0" borderId="0" xfId="0" applyNumberFormat="1" applyFont="1"/>
    <xf numFmtId="2" fontId="3" fillId="0" borderId="0" xfId="0" applyNumberFormat="1" applyFont="1"/>
    <xf numFmtId="0" fontId="8" fillId="2" borderId="0" xfId="0" applyFont="1" applyFill="1" applyAlignment="1">
      <alignment horizontal="centerContinuous"/>
    </xf>
    <xf numFmtId="0" fontId="7" fillId="0" borderId="5" xfId="0" applyFont="1" applyBorder="1"/>
    <xf numFmtId="0" fontId="9" fillId="0" borderId="0" xfId="0" applyFont="1"/>
    <xf numFmtId="0" fontId="3" fillId="0" borderId="6" xfId="0" applyFont="1" applyBorder="1"/>
    <xf numFmtId="0" fontId="3" fillId="0" borderId="4" xfId="0" applyFont="1" applyBorder="1"/>
    <xf numFmtId="0" fontId="7" fillId="0" borderId="2" xfId="0" applyFont="1" applyFill="1" applyBorder="1"/>
    <xf numFmtId="0" fontId="7" fillId="0" borderId="0" xfId="0" applyFont="1" applyBorder="1"/>
    <xf numFmtId="0" fontId="7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Protection="1"/>
    <xf numFmtId="0" fontId="7" fillId="0" borderId="8" xfId="0" applyFont="1" applyBorder="1"/>
    <xf numFmtId="0" fontId="3" fillId="0" borderId="5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Protection="1"/>
    <xf numFmtId="0" fontId="3" fillId="0" borderId="8" xfId="0" applyFont="1" applyBorder="1"/>
    <xf numFmtId="0" fontId="7" fillId="0" borderId="1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164" fontId="4" fillId="0" borderId="6" xfId="0" applyNumberFormat="1" applyFont="1" applyBorder="1" applyAlignment="1">
      <alignment horizontal="centerContinuous"/>
    </xf>
    <xf numFmtId="164" fontId="4" fillId="0" borderId="7" xfId="0" applyNumberFormat="1" applyFont="1" applyBorder="1" applyAlignment="1">
      <alignment horizontal="centerContinuous"/>
    </xf>
    <xf numFmtId="0" fontId="7" fillId="0" borderId="4" xfId="0" applyFont="1" applyBorder="1"/>
    <xf numFmtId="0" fontId="9" fillId="0" borderId="0" xfId="0" applyFont="1" applyAlignment="1">
      <alignment horizontal="left"/>
    </xf>
    <xf numFmtId="2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7" fillId="0" borderId="6" xfId="0" applyFont="1" applyBorder="1"/>
    <xf numFmtId="0" fontId="7" fillId="0" borderId="4" xfId="0" applyFont="1" applyBorder="1" applyAlignment="1">
      <alignment vertical="top"/>
    </xf>
    <xf numFmtId="0" fontId="7" fillId="0" borderId="7" xfId="0" applyFont="1" applyBorder="1"/>
    <xf numFmtId="2" fontId="9" fillId="0" borderId="0" xfId="0" applyNumberFormat="1" applyFont="1" applyBorder="1" applyAlignment="1">
      <alignment horizontal="left"/>
    </xf>
    <xf numFmtId="164" fontId="7" fillId="0" borderId="0" xfId="0" applyNumberFormat="1" applyFont="1" applyBorder="1"/>
    <xf numFmtId="0" fontId="7" fillId="0" borderId="0" xfId="0" applyFont="1" applyBorder="1" applyAlignment="1">
      <alignment vertical="top"/>
    </xf>
    <xf numFmtId="0" fontId="12" fillId="0" borderId="0" xfId="0" applyFont="1"/>
    <xf numFmtId="0" fontId="13" fillId="0" borderId="0" xfId="0" applyFont="1"/>
    <xf numFmtId="0" fontId="14" fillId="0" borderId="0" xfId="0" applyFont="1"/>
    <xf numFmtId="2" fontId="9" fillId="0" borderId="0" xfId="0" applyNumberFormat="1" applyFont="1"/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Continuous" vertical="center"/>
    </xf>
    <xf numFmtId="0" fontId="7" fillId="0" borderId="0" xfId="0" applyFont="1" applyAlignment="1">
      <alignment horizontal="right"/>
    </xf>
    <xf numFmtId="0" fontId="7" fillId="3" borderId="12" xfId="0" applyFont="1" applyFill="1" applyBorder="1" applyAlignment="1">
      <alignment horizontal="centerContinuous" vertical="center"/>
    </xf>
    <xf numFmtId="0" fontId="7" fillId="3" borderId="13" xfId="0" applyFont="1" applyFill="1" applyBorder="1" applyAlignment="1">
      <alignment horizontal="centerContinuous"/>
    </xf>
    <xf numFmtId="0" fontId="7" fillId="3" borderId="14" xfId="0" applyFont="1" applyFill="1" applyBorder="1" applyAlignment="1">
      <alignment horizontal="centerContinuous"/>
    </xf>
    <xf numFmtId="0" fontId="7" fillId="3" borderId="15" xfId="0" applyFont="1" applyFill="1" applyBorder="1" applyAlignment="1">
      <alignment horizontal="centerContinuous" vertical="center"/>
    </xf>
    <xf numFmtId="0" fontId="7" fillId="0" borderId="16" xfId="0" applyFont="1" applyBorder="1"/>
    <xf numFmtId="0" fontId="7" fillId="3" borderId="17" xfId="0" applyFont="1" applyFill="1" applyBorder="1"/>
    <xf numFmtId="0" fontId="7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Continuous" vertical="center"/>
    </xf>
    <xf numFmtId="0" fontId="7" fillId="3" borderId="0" xfId="0" applyFont="1" applyFill="1"/>
    <xf numFmtId="0" fontId="7" fillId="3" borderId="20" xfId="0" applyFont="1" applyFill="1" applyBorder="1" applyAlignment="1">
      <alignment horizontal="centerContinuous" vertical="center"/>
    </xf>
    <xf numFmtId="0" fontId="7" fillId="3" borderId="19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Continuous" vertical="center"/>
    </xf>
    <xf numFmtId="0" fontId="7" fillId="3" borderId="21" xfId="0" applyFont="1" applyFill="1" applyBorder="1"/>
    <xf numFmtId="166" fontId="7" fillId="0" borderId="9" xfId="0" applyNumberFormat="1" applyFont="1" applyBorder="1" applyAlignment="1">
      <alignment horizontal="centerContinuous" vertical="center"/>
    </xf>
    <xf numFmtId="0" fontId="7" fillId="0" borderId="0" xfId="0" applyFont="1" applyAlignment="1">
      <alignment horizontal="left"/>
    </xf>
    <xf numFmtId="0" fontId="7" fillId="3" borderId="22" xfId="0" applyFont="1" applyFill="1" applyBorder="1" applyAlignment="1">
      <alignment horizontal="centerContinuous" vertical="center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Continuous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22" fontId="7" fillId="0" borderId="0" xfId="0" applyNumberFormat="1" applyFont="1"/>
    <xf numFmtId="22" fontId="7" fillId="0" borderId="8" xfId="0" applyNumberFormat="1" applyFont="1" applyBorder="1"/>
    <xf numFmtId="0" fontId="7" fillId="0" borderId="22" xfId="0" applyFont="1" applyBorder="1"/>
    <xf numFmtId="0" fontId="7" fillId="0" borderId="21" xfId="0" applyFont="1" applyBorder="1"/>
    <xf numFmtId="2" fontId="3" fillId="0" borderId="9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/>
    <xf numFmtId="2" fontId="20" fillId="0" borderId="19" xfId="0" applyNumberFormat="1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3" fillId="0" borderId="10" xfId="0" applyFont="1" applyBorder="1"/>
    <xf numFmtId="0" fontId="3" fillId="0" borderId="26" xfId="0" applyFont="1" applyBorder="1"/>
    <xf numFmtId="0" fontId="3" fillId="0" borderId="2" xfId="0" applyFont="1" applyBorder="1"/>
    <xf numFmtId="0" fontId="3" fillId="0" borderId="11" xfId="0" applyFont="1" applyBorder="1"/>
    <xf numFmtId="0" fontId="3" fillId="0" borderId="7" xfId="0" applyFont="1" applyBorder="1"/>
    <xf numFmtId="0" fontId="21" fillId="0" borderId="0" xfId="0" applyFont="1"/>
    <xf numFmtId="0" fontId="22" fillId="0" borderId="0" xfId="0" applyFont="1"/>
    <xf numFmtId="0" fontId="1" fillId="0" borderId="0" xfId="0" applyFont="1"/>
    <xf numFmtId="0" fontId="1" fillId="0" borderId="19" xfId="0" applyFont="1" applyBorder="1"/>
    <xf numFmtId="0" fontId="0" fillId="0" borderId="19" xfId="0" applyBorder="1"/>
    <xf numFmtId="0" fontId="1" fillId="0" borderId="9" xfId="0" applyFont="1" applyBorder="1"/>
    <xf numFmtId="49" fontId="0" fillId="0" borderId="19" xfId="0" applyNumberFormat="1" applyBorder="1"/>
    <xf numFmtId="0" fontId="0" fillId="0" borderId="19" xfId="0" quotePrefix="1" applyBorder="1" applyAlignment="1">
      <alignment horizontal="center"/>
    </xf>
    <xf numFmtId="18" fontId="0" fillId="0" borderId="19" xfId="0" applyNumberFormat="1" applyBorder="1" applyAlignment="1">
      <alignment horizontal="center"/>
    </xf>
    <xf numFmtId="0" fontId="0" fillId="0" borderId="10" xfId="0" applyBorder="1"/>
    <xf numFmtId="0" fontId="0" fillId="0" borderId="26" xfId="0" applyBorder="1"/>
    <xf numFmtId="0" fontId="0" fillId="0" borderId="11" xfId="0" applyBorder="1"/>
    <xf numFmtId="0" fontId="1" fillId="0" borderId="10" xfId="0" applyFont="1" applyBorder="1"/>
    <xf numFmtId="0" fontId="0" fillId="0" borderId="19" xfId="0" applyBorder="1" applyAlignment="1">
      <alignment horizontal="center"/>
    </xf>
    <xf numFmtId="0" fontId="2" fillId="0" borderId="10" xfId="0" applyFont="1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49" fontId="0" fillId="0" borderId="0" xfId="0" applyNumberFormat="1"/>
    <xf numFmtId="0" fontId="0" fillId="0" borderId="0" xfId="0" quotePrefix="1" applyAlignment="1">
      <alignment horizontal="center"/>
    </xf>
    <xf numFmtId="14" fontId="23" fillId="0" borderId="18" xfId="0" applyNumberFormat="1" applyFont="1" applyBorder="1" applyAlignment="1">
      <alignment horizontal="center"/>
    </xf>
    <xf numFmtId="2" fontId="28" fillId="0" borderId="18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18" fontId="27" fillId="3" borderId="18" xfId="0" applyNumberFormat="1" applyFont="1" applyFill="1" applyBorder="1" applyAlignment="1" applyProtection="1">
      <alignment horizontal="center"/>
      <protection locked="0"/>
    </xf>
    <xf numFmtId="0" fontId="13" fillId="0" borderId="1" xfId="0" applyFont="1" applyBorder="1"/>
    <xf numFmtId="0" fontId="3" fillId="0" borderId="3" xfId="0" applyFont="1" applyBorder="1"/>
    <xf numFmtId="0" fontId="3" fillId="0" borderId="0" xfId="0" applyFont="1" applyProtection="1">
      <protection locked="0"/>
    </xf>
    <xf numFmtId="0" fontId="29" fillId="0" borderId="1" xfId="0" applyFont="1" applyBorder="1" applyAlignment="1">
      <alignment horizontal="right"/>
    </xf>
    <xf numFmtId="0" fontId="29" fillId="0" borderId="2" xfId="0" applyFont="1" applyBorder="1" applyAlignment="1">
      <alignment horizontal="right"/>
    </xf>
    <xf numFmtId="0" fontId="3" fillId="0" borderId="1" xfId="0" applyFont="1" applyBorder="1"/>
    <xf numFmtId="0" fontId="10" fillId="0" borderId="0" xfId="0" applyFont="1" applyFill="1" applyBorder="1" applyAlignment="1" applyProtection="1">
      <alignment horizontal="center"/>
    </xf>
    <xf numFmtId="0" fontId="10" fillId="0" borderId="8" xfId="0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center"/>
    </xf>
    <xf numFmtId="49" fontId="4" fillId="0" borderId="8" xfId="0" applyNumberFormat="1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167" fontId="4" fillId="3" borderId="6" xfId="0" applyNumberFormat="1" applyFont="1" applyFill="1" applyBorder="1" applyAlignment="1" applyProtection="1">
      <protection locked="0"/>
    </xf>
    <xf numFmtId="167" fontId="4" fillId="3" borderId="4" xfId="0" applyNumberFormat="1" applyFont="1" applyFill="1" applyBorder="1" applyAlignment="1" applyProtection="1">
      <protection locked="0"/>
    </xf>
    <xf numFmtId="167" fontId="4" fillId="3" borderId="7" xfId="0" applyNumberFormat="1" applyFont="1" applyFill="1" applyBorder="1" applyAlignment="1" applyProtection="1">
      <protection locked="0"/>
    </xf>
    <xf numFmtId="0" fontId="4" fillId="3" borderId="6" xfId="0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protection locked="0"/>
    </xf>
    <xf numFmtId="0" fontId="24" fillId="0" borderId="0" xfId="0" applyFont="1" applyAlignment="1">
      <alignment horizontal="centerContinuous"/>
    </xf>
    <xf numFmtId="165" fontId="4" fillId="3" borderId="4" xfId="0" applyNumberFormat="1" applyFont="1" applyFill="1" applyBorder="1" applyAlignment="1" applyProtection="1">
      <alignment horizontal="centerContinuous"/>
      <protection locked="0"/>
    </xf>
    <xf numFmtId="165" fontId="4" fillId="0" borderId="4" xfId="0" applyNumberFormat="1" applyFont="1" applyBorder="1" applyAlignment="1">
      <alignment horizontal="centerContinuous"/>
    </xf>
    <xf numFmtId="165" fontId="4" fillId="0" borderId="7" xfId="0" applyNumberFormat="1" applyFont="1" applyBorder="1" applyAlignment="1">
      <alignment horizontal="centerContinuous"/>
    </xf>
    <xf numFmtId="0" fontId="10" fillId="3" borderId="6" xfId="0" applyFont="1" applyFill="1" applyBorder="1" applyAlignment="1" applyProtection="1">
      <protection locked="0"/>
    </xf>
    <xf numFmtId="0" fontId="10" fillId="3" borderId="4" xfId="0" applyFont="1" applyFill="1" applyBorder="1" applyAlignment="1" applyProtection="1">
      <protection locked="0"/>
    </xf>
    <xf numFmtId="0" fontId="10" fillId="3" borderId="7" xfId="0" applyFont="1" applyFill="1" applyBorder="1" applyAlignment="1" applyProtection="1">
      <protection locked="0"/>
    </xf>
    <xf numFmtId="164" fontId="4" fillId="3" borderId="6" xfId="0" applyNumberFormat="1" applyFont="1" applyFill="1" applyBorder="1" applyAlignment="1" applyProtection="1">
      <protection locked="0"/>
    </xf>
    <xf numFmtId="164" fontId="4" fillId="3" borderId="4" xfId="0" applyNumberFormat="1" applyFont="1" applyFill="1" applyBorder="1" applyAlignment="1" applyProtection="1">
      <protection locked="0"/>
    </xf>
    <xf numFmtId="164" fontId="4" fillId="3" borderId="7" xfId="0" applyNumberFormat="1" applyFont="1" applyFill="1" applyBorder="1" applyAlignment="1" applyProtection="1">
      <protection locked="0"/>
    </xf>
    <xf numFmtId="49" fontId="4" fillId="3" borderId="6" xfId="0" applyNumberFormat="1" applyFont="1" applyFill="1" applyBorder="1" applyAlignment="1" applyProtection="1">
      <protection locked="0"/>
    </xf>
    <xf numFmtId="49" fontId="4" fillId="3" borderId="4" xfId="0" applyNumberFormat="1" applyFont="1" applyFill="1" applyBorder="1" applyAlignment="1" applyProtection="1">
      <protection locked="0"/>
    </xf>
    <xf numFmtId="49" fontId="4" fillId="3" borderId="7" xfId="0" applyNumberFormat="1" applyFont="1" applyFill="1" applyBorder="1" applyAlignment="1" applyProtection="1">
      <protection locked="0"/>
    </xf>
    <xf numFmtId="2" fontId="4" fillId="0" borderId="4" xfId="0" applyNumberFormat="1" applyFont="1" applyBorder="1" applyAlignment="1"/>
    <xf numFmtId="2" fontId="4" fillId="0" borderId="7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E9E9E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$R$12" lockText="1" noThreeD="1"/>
</file>

<file path=xl/ctrlProps/ctrlProp2.xml><?xml version="1.0" encoding="utf-8"?>
<formControlPr xmlns="http://schemas.microsoft.com/office/spreadsheetml/2009/9/main" objectType="CheckBox" fmlaLink="$S$12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structions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Entry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152400</xdr:rowOff>
    </xdr:from>
    <xdr:to>
      <xdr:col>3</xdr:col>
      <xdr:colOff>314325</xdr:colOff>
      <xdr:row>2</xdr:row>
      <xdr:rowOff>66675</xdr:rowOff>
    </xdr:to>
    <xdr:pic>
      <xdr:nvPicPr>
        <xdr:cNvPr id="1048" name="Picture 6" descr="Instructions" title="Instructions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52400"/>
          <a:ext cx="1466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190500</xdr:rowOff>
        </xdr:from>
        <xdr:to>
          <xdr:col>2</xdr:col>
          <xdr:colOff>190500</xdr:colOff>
          <xdr:row>12</xdr:row>
          <xdr:rowOff>19050</xdr:rowOff>
        </xdr:to>
        <xdr:sp macro="" textlink="">
          <xdr:nvSpPr>
            <xdr:cNvPr id="1031" name="Check Box 7" descr="Permanent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190500</xdr:rowOff>
        </xdr:from>
        <xdr:to>
          <xdr:col>4</xdr:col>
          <xdr:colOff>190500</xdr:colOff>
          <xdr:row>12</xdr:row>
          <xdr:rowOff>19050</xdr:rowOff>
        </xdr:to>
        <xdr:sp macro="" textlink="">
          <xdr:nvSpPr>
            <xdr:cNvPr id="1035" name="Check Box 11" descr="This timesheet only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37</xdr:row>
      <xdr:rowOff>47625</xdr:rowOff>
    </xdr:from>
    <xdr:to>
      <xdr:col>5</xdr:col>
      <xdr:colOff>333375</xdr:colOff>
      <xdr:row>38</xdr:row>
      <xdr:rowOff>114300</xdr:rowOff>
    </xdr:to>
    <xdr:pic>
      <xdr:nvPicPr>
        <xdr:cNvPr id="2086" name="Picture 7" descr="Entry form" title="Entry form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7353300"/>
          <a:ext cx="1485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0</xdr:col>
      <xdr:colOff>57150</xdr:colOff>
      <xdr:row>0</xdr:row>
      <xdr:rowOff>190500</xdr:rowOff>
    </xdr:from>
    <xdr:to>
      <xdr:col>3</xdr:col>
      <xdr:colOff>609600</xdr:colOff>
      <xdr:row>2</xdr:row>
      <xdr:rowOff>28575</xdr:rowOff>
    </xdr:to>
    <xdr:pic>
      <xdr:nvPicPr>
        <xdr:cNvPr id="2087" name="Picture 8" descr="To entry form" title="To entry form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0"/>
          <a:ext cx="17811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B2:BJ52"/>
  <sheetViews>
    <sheetView showGridLines="0" tabSelected="1" zoomScaleNormal="100" workbookViewId="0">
      <selection activeCell="BI16" sqref="BI16"/>
    </sheetView>
  </sheetViews>
  <sheetFormatPr defaultColWidth="8.6640625" defaultRowHeight="15" x14ac:dyDescent="0.2"/>
  <cols>
    <col min="1" max="1" width="1.6640625" customWidth="1"/>
    <col min="2" max="2" width="6.6640625" customWidth="1"/>
    <col min="3" max="3" width="8.77734375" customWidth="1"/>
    <col min="4" max="7" width="6.6640625" customWidth="1"/>
    <col min="8" max="8" width="2.6640625" customWidth="1"/>
    <col min="9" max="9" width="6.6640625" customWidth="1"/>
    <col min="10" max="10" width="10.88671875" customWidth="1"/>
    <col min="11" max="14" width="6.6640625" customWidth="1"/>
    <col min="15" max="15" width="5.6640625" customWidth="1"/>
    <col min="16" max="16" width="8.109375" hidden="1" customWidth="1"/>
    <col min="17" max="17" width="8.44140625" hidden="1" customWidth="1"/>
    <col min="18" max="34" width="8.6640625" hidden="1" customWidth="1"/>
    <col min="35" max="35" width="9.33203125" hidden="1" customWidth="1"/>
    <col min="36" max="58" width="8.6640625" hidden="1" customWidth="1"/>
  </cols>
  <sheetData>
    <row r="2" spans="2:62" s="1" customFormat="1" ht="12.75" x14ac:dyDescent="0.2">
      <c r="I2" s="130"/>
      <c r="J2" s="130"/>
      <c r="K2" s="130"/>
      <c r="L2" s="130"/>
      <c r="M2" s="130"/>
      <c r="N2" s="130"/>
    </row>
    <row r="3" spans="2:62" ht="19.5" customHeight="1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Q3">
        <v>1</v>
      </c>
    </row>
    <row r="4" spans="2:62" ht="15.75" x14ac:dyDescent="0.25">
      <c r="B4" s="2" t="s">
        <v>93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62" ht="15" customHeight="1" x14ac:dyDescent="0.25">
      <c r="B5" s="3" t="str">
        <f>IF(J18&lt;&gt;"","SPECIAL AUTHORIZATION REQUIRED FOR MORE THAN 80 HOURS.","")</f>
        <v/>
      </c>
      <c r="J5" s="1"/>
      <c r="Q5" s="4">
        <v>35593</v>
      </c>
    </row>
    <row r="6" spans="2:62" s="8" customFormat="1" x14ac:dyDescent="0.2">
      <c r="B6" s="5" t="s">
        <v>21</v>
      </c>
      <c r="C6" s="6"/>
      <c r="D6" s="6"/>
      <c r="E6" s="6"/>
      <c r="F6" s="6" t="s">
        <v>22</v>
      </c>
      <c r="G6" s="6"/>
      <c r="H6" s="6"/>
      <c r="I6" s="6" t="s">
        <v>23</v>
      </c>
      <c r="J6" s="113"/>
      <c r="K6" s="113"/>
      <c r="L6" s="113"/>
      <c r="M6" s="113"/>
      <c r="N6" s="114"/>
      <c r="Q6" s="9">
        <f>(C9-Q5)/14</f>
        <v>-2542.3571428571427</v>
      </c>
    </row>
    <row r="7" spans="2:62" s="1" customFormat="1" x14ac:dyDescent="0.2">
      <c r="B7" s="134"/>
      <c r="C7" s="135"/>
      <c r="D7" s="135"/>
      <c r="E7" s="126"/>
      <c r="F7" s="135"/>
      <c r="G7" s="135"/>
      <c r="H7" s="126"/>
      <c r="I7" s="127"/>
      <c r="J7" s="107"/>
      <c r="K7" s="107"/>
      <c r="L7" s="107"/>
      <c r="M7" s="107"/>
      <c r="N7" s="108"/>
      <c r="Q7" s="10">
        <f>Q6-INT(Q6)</f>
        <v>0.64285714285733775</v>
      </c>
      <c r="BH7" s="11"/>
      <c r="BI7" s="11"/>
      <c r="BJ7" s="11"/>
    </row>
    <row r="8" spans="2:62" s="8" customFormat="1" ht="11.25" x14ac:dyDescent="0.2">
      <c r="B8" s="12" t="s">
        <v>24</v>
      </c>
      <c r="C8" s="6"/>
      <c r="D8" s="6" t="str">
        <f>IF(Q7=0,"","Change the date. Use alternate Thursdays.")</f>
        <v>Change the date. Use alternate Thursdays.</v>
      </c>
      <c r="E8" s="6"/>
      <c r="F8" s="6"/>
      <c r="G8" s="6"/>
      <c r="H8" s="6"/>
      <c r="I8" s="7"/>
      <c r="J8" s="12" t="s">
        <v>58</v>
      </c>
      <c r="K8" s="6"/>
      <c r="L8" s="6"/>
      <c r="M8" s="6"/>
      <c r="N8" s="7"/>
    </row>
    <row r="9" spans="2:62" s="1" customFormat="1" ht="12.75" x14ac:dyDescent="0.2">
      <c r="B9" s="14" t="s">
        <v>59</v>
      </c>
      <c r="C9" s="137"/>
      <c r="D9" s="137"/>
      <c r="E9" s="137"/>
      <c r="F9" s="15" t="s">
        <v>62</v>
      </c>
      <c r="G9" s="138" t="str">
        <f>IF(C9="","",I39)</f>
        <v/>
      </c>
      <c r="H9" s="138"/>
      <c r="I9" s="139"/>
      <c r="J9" s="131"/>
      <c r="K9" s="132"/>
      <c r="L9" s="132"/>
      <c r="M9" s="132"/>
      <c r="N9" s="133"/>
    </row>
    <row r="10" spans="2:62" s="8" customFormat="1" ht="11.25" x14ac:dyDescent="0.2">
      <c r="B10" s="5" t="s">
        <v>88</v>
      </c>
      <c r="C10" s="6"/>
      <c r="D10" s="6"/>
      <c r="E10" s="6"/>
      <c r="F10" s="6"/>
      <c r="G10" s="6"/>
      <c r="H10" s="6"/>
      <c r="I10" s="7"/>
      <c r="J10" s="16" t="s">
        <v>37</v>
      </c>
      <c r="K10" s="6"/>
      <c r="L10" s="6"/>
      <c r="M10" s="6"/>
      <c r="N10" s="7"/>
    </row>
    <row r="11" spans="2:62" s="1" customFormat="1" ht="15.75" x14ac:dyDescent="0.25">
      <c r="B11" s="140"/>
      <c r="C11" s="141"/>
      <c r="D11" s="141"/>
      <c r="E11" s="141"/>
      <c r="F11" s="141"/>
      <c r="G11" s="141"/>
      <c r="H11" s="141"/>
      <c r="I11" s="142"/>
      <c r="J11" s="146"/>
      <c r="K11" s="147"/>
      <c r="L11" s="147"/>
      <c r="M11" s="147"/>
      <c r="N11" s="148"/>
    </row>
    <row r="12" spans="2:62" s="1" customFormat="1" ht="15.75" x14ac:dyDescent="0.25">
      <c r="B12" s="119" t="str">
        <f>IF(R12=TRUE,"","")</f>
        <v></v>
      </c>
      <c r="C12" s="6" t="s">
        <v>33</v>
      </c>
      <c r="D12" s="120" t="str">
        <f>IF(S12=TRUE,"","")</f>
        <v></v>
      </c>
      <c r="E12" s="6" t="s">
        <v>46</v>
      </c>
      <c r="F12" s="6"/>
      <c r="G12" s="122"/>
      <c r="H12" s="122"/>
      <c r="I12" s="123"/>
      <c r="J12" s="124"/>
      <c r="K12" s="124"/>
      <c r="L12" s="124"/>
      <c r="M12" s="124"/>
      <c r="N12" s="125"/>
      <c r="R12" s="118" t="b">
        <v>1</v>
      </c>
      <c r="S12" s="118" t="b">
        <v>0</v>
      </c>
      <c r="T12" s="1" t="s">
        <v>6</v>
      </c>
    </row>
    <row r="13" spans="2:62" s="8" customFormat="1" ht="11.25" x14ac:dyDescent="0.2">
      <c r="B13" s="12" t="s">
        <v>38</v>
      </c>
      <c r="C13" s="17"/>
      <c r="D13" s="17"/>
      <c r="E13" s="18"/>
      <c r="F13" s="17"/>
      <c r="G13" s="19"/>
      <c r="H13" s="17"/>
      <c r="I13" s="20"/>
      <c r="J13" s="6" t="s">
        <v>39</v>
      </c>
      <c r="K13" s="6"/>
      <c r="L13" s="6"/>
      <c r="M13" s="6"/>
      <c r="N13" s="7"/>
      <c r="AY13" s="8">
        <v>0</v>
      </c>
    </row>
    <row r="14" spans="2:62" s="1" customFormat="1" ht="12.75" x14ac:dyDescent="0.2">
      <c r="B14" s="21"/>
      <c r="C14" s="22" t="s">
        <v>59</v>
      </c>
      <c r="D14" s="128"/>
      <c r="E14" s="23" t="s">
        <v>62</v>
      </c>
      <c r="F14" s="129"/>
      <c r="G14" s="24"/>
      <c r="H14" s="22"/>
      <c r="I14" s="25"/>
      <c r="J14" s="143"/>
      <c r="K14" s="144"/>
      <c r="L14" s="144"/>
      <c r="M14" s="144"/>
      <c r="N14" s="145"/>
      <c r="AY14" s="1">
        <v>2</v>
      </c>
    </row>
    <row r="15" spans="2:62" s="8" customFormat="1" ht="11.25" x14ac:dyDescent="0.2">
      <c r="B15" s="12" t="s">
        <v>40</v>
      </c>
      <c r="C15" s="17"/>
      <c r="D15" s="17"/>
      <c r="E15" s="17"/>
      <c r="F15" s="17"/>
      <c r="G15" s="17"/>
      <c r="H15" s="17"/>
      <c r="I15" s="20"/>
      <c r="J15" s="6" t="s">
        <v>41</v>
      </c>
      <c r="K15" s="6"/>
      <c r="L15" s="7"/>
      <c r="M15" s="26" t="s">
        <v>42</v>
      </c>
      <c r="N15" s="27"/>
      <c r="AY15" s="8">
        <v>4</v>
      </c>
    </row>
    <row r="16" spans="2:62" s="1" customFormat="1" ht="12.75" x14ac:dyDescent="0.2">
      <c r="B16" s="21"/>
      <c r="C16" s="128"/>
      <c r="D16" s="22"/>
      <c r="E16" s="128"/>
      <c r="F16" s="22"/>
      <c r="G16" s="128"/>
      <c r="H16" s="22"/>
      <c r="I16" s="25"/>
      <c r="J16" s="149">
        <f>G40+N40</f>
        <v>0</v>
      </c>
      <c r="K16" s="149"/>
      <c r="L16" s="150"/>
      <c r="M16" s="28" t="str">
        <f>IF(WEEKDAY(C9)=5,J16*J14,"Invalid pay period.")</f>
        <v>Invalid pay period.</v>
      </c>
      <c r="N16" s="29"/>
      <c r="AY16" s="1">
        <v>6</v>
      </c>
    </row>
    <row r="17" spans="2:54" s="8" customFormat="1" ht="5.25" customHeight="1" x14ac:dyDescent="0.2">
      <c r="B17" s="12"/>
      <c r="C17" s="17"/>
      <c r="D17" s="17"/>
      <c r="E17" s="17"/>
      <c r="F17" s="17"/>
      <c r="G17" s="17"/>
      <c r="H17" s="17"/>
      <c r="I17" s="20"/>
      <c r="AY17" s="8">
        <v>8</v>
      </c>
    </row>
    <row r="18" spans="2:54" s="8" customFormat="1" ht="10.5" customHeight="1" x14ac:dyDescent="0.2">
      <c r="B18" s="12"/>
      <c r="C18" s="30"/>
      <c r="D18" s="30"/>
      <c r="E18" s="30"/>
      <c r="F18" s="30"/>
      <c r="G18" s="30"/>
      <c r="H18" s="17"/>
      <c r="I18" s="20"/>
      <c r="J18" s="31" t="str">
        <f>IF(J16&gt;80,"Special authorization is required for","")</f>
        <v/>
      </c>
      <c r="K18" s="32"/>
      <c r="L18" s="32"/>
      <c r="M18" s="33"/>
      <c r="N18" s="33"/>
    </row>
    <row r="19" spans="2:54" s="8" customFormat="1" ht="11.25" x14ac:dyDescent="0.2">
      <c r="B19" s="34"/>
      <c r="C19" s="35" t="s">
        <v>43</v>
      </c>
      <c r="D19" s="30"/>
      <c r="E19" s="30"/>
      <c r="F19" s="30"/>
      <c r="G19" s="30"/>
      <c r="H19" s="30"/>
      <c r="I19" s="36"/>
      <c r="J19" s="37" t="str">
        <f>IF(J16&gt;80,"More than 80 hours in this pay period.","")</f>
        <v/>
      </c>
      <c r="K19" s="17"/>
      <c r="L19" s="17"/>
      <c r="M19" s="17"/>
      <c r="N19" s="38"/>
    </row>
    <row r="20" spans="2:54" s="8" customFormat="1" ht="11.25" x14ac:dyDescent="0.2">
      <c r="B20" s="17"/>
      <c r="C20" s="39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38"/>
      <c r="AL20" s="8" t="s">
        <v>90</v>
      </c>
    </row>
    <row r="21" spans="2:54" x14ac:dyDescent="0.2">
      <c r="B21" s="40" t="s">
        <v>28</v>
      </c>
      <c r="AL21" s="8" t="s">
        <v>73</v>
      </c>
    </row>
    <row r="22" spans="2:54" s="8" customFormat="1" ht="11.25" x14ac:dyDescent="0.2">
      <c r="B22" s="41"/>
      <c r="C22" s="42" t="s">
        <v>74</v>
      </c>
    </row>
    <row r="23" spans="2:54" s="13" customFormat="1" ht="15.75" thickBot="1" x14ac:dyDescent="0.25">
      <c r="B23" s="13" t="str">
        <f>IF(ISERROR(M16),"Time format is incorrect. A space should be between the time and 'AM' or 'PM'","")</f>
        <v/>
      </c>
      <c r="G23" s="43"/>
      <c r="AW23" t="s">
        <v>47</v>
      </c>
      <c r="BA23" s="8" t="s">
        <v>49</v>
      </c>
    </row>
    <row r="24" spans="2:54" s="8" customFormat="1" ht="15" customHeight="1" x14ac:dyDescent="0.2">
      <c r="B24" s="44" t="s">
        <v>50</v>
      </c>
      <c r="C24" s="44" t="s">
        <v>51</v>
      </c>
      <c r="D24" s="45" t="s">
        <v>52</v>
      </c>
      <c r="E24" s="46"/>
      <c r="F24" s="44" t="s">
        <v>53</v>
      </c>
      <c r="G24" s="47" t="s">
        <v>54</v>
      </c>
      <c r="H24" s="48"/>
      <c r="I24" s="44" t="s">
        <v>50</v>
      </c>
      <c r="J24" s="49" t="s">
        <v>51</v>
      </c>
      <c r="K24" s="45" t="s">
        <v>52</v>
      </c>
      <c r="L24" s="46"/>
      <c r="M24" s="44" t="s">
        <v>53</v>
      </c>
      <c r="N24" s="47" t="s">
        <v>54</v>
      </c>
      <c r="P24" s="8" t="s">
        <v>60</v>
      </c>
      <c r="T24" s="8" t="s">
        <v>63</v>
      </c>
      <c r="X24" s="8" t="s">
        <v>60</v>
      </c>
      <c r="AB24" s="8" t="s">
        <v>64</v>
      </c>
      <c r="AF24" s="50" t="s">
        <v>65</v>
      </c>
      <c r="AL24" s="51" t="s">
        <v>51</v>
      </c>
      <c r="AM24" s="52" t="s">
        <v>52</v>
      </c>
      <c r="AN24" s="53"/>
      <c r="AO24" s="54" t="s">
        <v>53</v>
      </c>
      <c r="AP24" s="55"/>
      <c r="AQ24" s="54" t="s">
        <v>51</v>
      </c>
      <c r="AR24" s="52" t="s">
        <v>52</v>
      </c>
      <c r="AS24" s="53"/>
      <c r="AT24" s="54" t="s">
        <v>53</v>
      </c>
      <c r="AU24" s="56"/>
      <c r="AW24" s="8" t="s">
        <v>94</v>
      </c>
      <c r="BA24" s="8">
        <f>IF((B44)&lt;&gt;"",5,IF((B43)&lt;&gt;"",4,IF((B42)&lt;&gt;"",3,IF((B23)&lt;&gt;"",2,IF(Q7=0,0,1)))))</f>
        <v>1</v>
      </c>
      <c r="BB24" s="8" t="str">
        <f>IF(BA24&gt;0,VLOOKUP(BA24,BA27:BB40,2),"")</f>
        <v>Please correct the starting date for this pay period.</v>
      </c>
    </row>
    <row r="25" spans="2:54" s="8" customFormat="1" ht="15" customHeight="1" x14ac:dyDescent="0.2">
      <c r="B25" s="57"/>
      <c r="C25" s="57"/>
      <c r="D25" s="58" t="s">
        <v>95</v>
      </c>
      <c r="E25" s="58" t="s">
        <v>96</v>
      </c>
      <c r="F25" s="57"/>
      <c r="G25" s="59" t="s">
        <v>97</v>
      </c>
      <c r="H25" s="48"/>
      <c r="I25" s="57"/>
      <c r="J25" s="60"/>
      <c r="K25" s="58" t="s">
        <v>95</v>
      </c>
      <c r="L25" s="58" t="s">
        <v>96</v>
      </c>
      <c r="M25" s="57"/>
      <c r="N25" s="59" t="s">
        <v>97</v>
      </c>
      <c r="P25" s="48" t="s">
        <v>98</v>
      </c>
      <c r="Q25" s="48" t="s">
        <v>44</v>
      </c>
      <c r="R25" s="48" t="s">
        <v>45</v>
      </c>
      <c r="S25" s="48" t="s">
        <v>18</v>
      </c>
      <c r="T25" s="48" t="s">
        <v>44</v>
      </c>
      <c r="U25" s="48" t="s">
        <v>45</v>
      </c>
      <c r="V25" s="48" t="s">
        <v>18</v>
      </c>
      <c r="X25" s="48" t="s">
        <v>98</v>
      </c>
      <c r="Y25" s="48" t="s">
        <v>44</v>
      </c>
      <c r="Z25" s="48" t="s">
        <v>45</v>
      </c>
      <c r="AA25" s="48" t="s">
        <v>18</v>
      </c>
      <c r="AB25" s="48" t="s">
        <v>44</v>
      </c>
      <c r="AC25" s="48" t="s">
        <v>45</v>
      </c>
      <c r="AD25" s="8" t="s">
        <v>18</v>
      </c>
      <c r="AF25" s="61" t="s">
        <v>19</v>
      </c>
      <c r="AG25" s="61"/>
      <c r="AH25" s="61"/>
      <c r="AI25" s="61"/>
      <c r="AJ25" s="61"/>
      <c r="AL25" s="62"/>
      <c r="AM25" s="63" t="s">
        <v>95</v>
      </c>
      <c r="AN25" s="63" t="s">
        <v>96</v>
      </c>
      <c r="AO25" s="64"/>
      <c r="AP25" s="17"/>
      <c r="AQ25" s="64"/>
      <c r="AR25" s="63" t="s">
        <v>95</v>
      </c>
      <c r="AS25" s="63" t="s">
        <v>96</v>
      </c>
      <c r="AT25" s="64"/>
      <c r="AU25" s="65"/>
      <c r="AW25" s="8" t="s">
        <v>20</v>
      </c>
    </row>
    <row r="26" spans="2:54" s="8" customFormat="1" ht="12.75" customHeight="1" x14ac:dyDescent="0.2">
      <c r="B26" s="47" t="s">
        <v>9</v>
      </c>
      <c r="C26" s="66"/>
      <c r="D26" s="66"/>
      <c r="E26" s="66" t="str">
        <f>IF(E27="","",IF(E27=0,"Midnight",IF(E27=0.5,"Noon",E27)))</f>
        <v/>
      </c>
      <c r="F26" s="66" t="str">
        <f>IF(F27="","",IF(F27=0,"Midnight",IF(F27=0.5,"Noon",F27)))</f>
        <v/>
      </c>
      <c r="G26" s="47"/>
      <c r="H26" s="48"/>
      <c r="I26" s="47" t="s">
        <v>9</v>
      </c>
      <c r="J26" s="66" t="str">
        <f>IF(J27="","",IF(J27=0,"Midnight",IF(J27=0.5,"Noon",J27)))</f>
        <v/>
      </c>
      <c r="K26" s="66" t="str">
        <f>IF(K27="","",IF(K27=0,"Midnight",IF(K27=0.5,"Noon",K27)))</f>
        <v/>
      </c>
      <c r="L26" s="66" t="str">
        <f>IF(L27="","",IF(L27=0,"Midnight",IF(L27=0.5,"Noon",L27)))</f>
        <v/>
      </c>
      <c r="M26" s="66" t="str">
        <f>IF(M27="","",IF(M27=0,"Midnight",IF(M27=0.5,"Noon",M27)))</f>
        <v/>
      </c>
      <c r="N26" s="47"/>
      <c r="O26" s="67"/>
      <c r="P26" s="48"/>
      <c r="Q26" s="48"/>
      <c r="R26" s="48"/>
      <c r="S26" s="48"/>
      <c r="T26" s="48"/>
      <c r="U26" s="48"/>
      <c r="V26" s="48"/>
      <c r="X26" s="48"/>
      <c r="Y26" s="48"/>
      <c r="Z26" s="48"/>
      <c r="AA26" s="48"/>
      <c r="AB26" s="48"/>
      <c r="AC26" s="48"/>
      <c r="AF26" s="61"/>
      <c r="AG26" s="61"/>
      <c r="AH26" s="61"/>
      <c r="AI26" s="61"/>
      <c r="AJ26" s="61"/>
      <c r="AL26" s="68"/>
      <c r="AM26" s="69"/>
      <c r="AN26" s="69"/>
      <c r="AO26" s="70"/>
      <c r="AP26" s="17"/>
      <c r="AQ26" s="70"/>
      <c r="AR26" s="69"/>
      <c r="AS26" s="69"/>
      <c r="AT26" s="70"/>
      <c r="AU26" s="65"/>
    </row>
    <row r="27" spans="2:54" s="8" customFormat="1" ht="15" customHeight="1" x14ac:dyDescent="0.25">
      <c r="B27" s="111">
        <f>C9</f>
        <v>0</v>
      </c>
      <c r="C27" s="115"/>
      <c r="D27" s="115"/>
      <c r="E27" s="115"/>
      <c r="F27" s="115"/>
      <c r="G27" s="112">
        <f>IF(ISBLANK(F27)=FALSE,IF(24*((V27-P27)-(U27-T27))&lt;0,"",24*((V27-P27)-(U27-T27))),0)</f>
        <v>0</v>
      </c>
      <c r="H27" s="71" t="str">
        <f>IF(OR(AF27=1,AW27&gt;1),"|","")</f>
        <v/>
      </c>
      <c r="I27" s="111">
        <f>(B39)+1</f>
        <v>7</v>
      </c>
      <c r="J27" s="115"/>
      <c r="K27" s="115"/>
      <c r="L27" s="115"/>
      <c r="M27" s="115"/>
      <c r="N27" s="112">
        <f>IF(ISBLANK(M27)=FALSE,IF(24*((AD27-X27)-(AC27-AB27))&lt;0,"",24*((AD27-X27)-(AC27-AB27))),0)</f>
        <v>0</v>
      </c>
      <c r="O27" s="72" t="str">
        <f>IF(AG27=1,"|","")</f>
        <v/>
      </c>
      <c r="P27" s="73">
        <f>B27+C27</f>
        <v>0</v>
      </c>
      <c r="Q27" s="73">
        <f>B27+D27</f>
        <v>0</v>
      </c>
      <c r="R27" s="73">
        <f>B27+E27</f>
        <v>0</v>
      </c>
      <c r="S27" s="74">
        <f>B27+F27</f>
        <v>0</v>
      </c>
      <c r="T27" s="73">
        <f>IF(Q27&lt;P27,((B27+1)+D27),(B27+D27))</f>
        <v>0</v>
      </c>
      <c r="U27" s="73">
        <f>IF(R27&lt;P27,((B27+1)+E27),(B27+E27))</f>
        <v>0</v>
      </c>
      <c r="V27" s="73">
        <f>IF(S27&lt;P27,(B27+1)+F27,B27+F27)</f>
        <v>0</v>
      </c>
      <c r="W27" s="73"/>
      <c r="X27" s="73">
        <f>I27+J27</f>
        <v>7</v>
      </c>
      <c r="Y27" s="73">
        <f>$I$27+K27</f>
        <v>7</v>
      </c>
      <c r="Z27" s="73">
        <f>I27+L27</f>
        <v>7</v>
      </c>
      <c r="AA27" s="74">
        <f>I27+M27</f>
        <v>7</v>
      </c>
      <c r="AB27" s="73">
        <f>IF(Y27&lt;X27,((I27+1)+K27),(I27+K27))</f>
        <v>7</v>
      </c>
      <c r="AC27" s="73">
        <f>IF(Z27&lt;X27,((I27+1)+L27),(I27+L27))</f>
        <v>7</v>
      </c>
      <c r="AD27" s="73">
        <f>IF(AA27&lt;X27,(I27+1)+M27,I27+M27)</f>
        <v>7</v>
      </c>
      <c r="AF27" s="8">
        <f>IF(AND((G27&gt;6),((U27-T27)*24&lt;0.499999)),1,0)</f>
        <v>0</v>
      </c>
      <c r="AG27" s="8">
        <f>IF(AND((N27&gt;6),((AC27-AB27)*24&lt;0.499999)),1,0)</f>
        <v>0</v>
      </c>
      <c r="AI27" s="9">
        <f>IF(AND((AF27&gt;0),(24*(U27-T27)&lt;0.5)),0.5,24*(U27-T27))</f>
        <v>0</v>
      </c>
      <c r="AJ27" s="8">
        <f>IF(AND((AG27&gt;0),(24*(AC27-AB27)&lt;0.5)),0.5,24*(AC27-AB27))</f>
        <v>0</v>
      </c>
      <c r="AL27" s="75">
        <f>IF(OR(((LEFT(RIGHT(TEXT(C27,"H:mm am/pm"),5),2)="00")),((LEFT(RIGHT(TEXT(C27,"H:mm am/pm"),5),2)="15")),((LEFT(RIGHT(TEXT(C27,"H:mm am/pm"),5),2)="30")),((LEFT(RIGHT(TEXT(C27,"H:mm am/pm"),5),2)="45"))),0,1)</f>
        <v>0</v>
      </c>
      <c r="AM27" s="17">
        <f>IF(OR(((LEFT(RIGHT(TEXT(D27,"H:mm am/pm"),5),2)="00")),((LEFT(RIGHT(TEXT(D27,"H:mm am/pm"),5),2)="15")),((LEFT(RIGHT(TEXT(D27,"H:mm am/pm"),5),2)="30")),((LEFT(RIGHT(TEXT(D27,"H:mm am/pm"),5),2)="45"))),0,1)</f>
        <v>0</v>
      </c>
      <c r="AN27" s="17">
        <f>IF(OR(((LEFT(RIGHT(TEXT(E27,"H:mm am/pm"),5),2)="00")),((LEFT(RIGHT(TEXT(E27,"H:mm am/pm"),5),2)="15")),((LEFT(RIGHT(TEXT(E27,"H:mm am/pm"),5),2)="30")),((LEFT(RIGHT(TEXT(E27,"H:mm am/pm"),5),2)="45"))),0,1)</f>
        <v>0</v>
      </c>
      <c r="AO27" s="17">
        <f>IF(OR(((LEFT(RIGHT(TEXT(F27,"H:mm am/pm"),5),2)="00")),((LEFT(RIGHT(TEXT(F27,"H:mm am/pm"),5),2)="15")),((LEFT(RIGHT(TEXT(F27,"H:mm am/pm"),5),2)="30")),((LEFT(RIGHT(TEXT(F27,"H:mm am/pm"),5),2)="45"))),0,1)</f>
        <v>0</v>
      </c>
      <c r="AP27" s="17"/>
      <c r="AQ27" s="17">
        <f>IF(OR(((LEFT(RIGHT(TEXT(J27,"H:mm am/pm"),5),2)="00")),((LEFT(RIGHT(TEXT(J27,"H:mm am/pm"),5),2)="15")),((LEFT(RIGHT(TEXT(J27,"H:mm am/pm"),5),2)="30")),((LEFT(RIGHT(TEXT(J27,"H:mm am/pm"),5),2)="45"))),0,1)</f>
        <v>0</v>
      </c>
      <c r="AR27" s="17">
        <f>IF(OR(((LEFT(RIGHT(TEXT(K27,"H:mm am/pm"),5),2)="00")),((LEFT(RIGHT(TEXT(K27,"H:mm am/pm"),5),2)="15")),((LEFT(RIGHT(TEXT(K27,"H:mm am/pm"),5),2)="30")),((LEFT(RIGHT(TEXT(K27,"H:mm am/pm"),5),2)="45"))),0,1)</f>
        <v>0</v>
      </c>
      <c r="AS27" s="17">
        <f>IF(OR(((LEFT(RIGHT(TEXT(L27,"H:mm am/pm"),5),2)="00")),((LEFT(RIGHT(TEXT(L27,"H:mm am/pm"),5),2)="15")),((LEFT(RIGHT(TEXT(L27,"H:mm am/pm"),5),2)="30")),((LEFT(RIGHT(TEXT(L27,"H:mm am/pm"),5),2)="45"))),0,1)</f>
        <v>0</v>
      </c>
      <c r="AT27" s="17">
        <f>IF(OR(((LEFT(RIGHT(TEXT(M27,"H:mm am/pm"),5),2)="00")),((LEFT(RIGHT(TEXT(M27,"H:mm am/pm"),5),2)="15")),((LEFT(RIGHT(TEXT(M27,"H:mm am/pm"),5),2)="30")),((LEFT(RIGHT(TEXT(M27,"H:mm am/pm"),5),2)="45"))),0,1)</f>
        <v>0</v>
      </c>
      <c r="AU27" s="76"/>
      <c r="AW27" s="8">
        <f>IF(ISERROR(MATCH((ISBLANK(D27)+ISBLANK(E27)),$AY$13:$AY$17,0)),1,0)</f>
        <v>0</v>
      </c>
      <c r="AX27" s="8">
        <f>IF(ISERROR(MATCH((ISBLANK(K27)+ISBLANK(L27)),$AY$13:$AY$17,0)),1,0)</f>
        <v>0</v>
      </c>
      <c r="BA27" s="8">
        <v>1</v>
      </c>
      <c r="BB27" s="8" t="s">
        <v>55</v>
      </c>
    </row>
    <row r="28" spans="2:54" s="8" customFormat="1" ht="15" customHeight="1" x14ac:dyDescent="0.2">
      <c r="B28" s="47" t="s">
        <v>56</v>
      </c>
      <c r="C28" s="66" t="str">
        <f>IF(C29="","",IF(C29=0,"Midnight",IF(C29=0.5,"Noon",C29)))</f>
        <v/>
      </c>
      <c r="D28" s="66" t="str">
        <f>IF(D29="","",IF(D29=0,"Midnight",IF(D29=0.5,"Noon",D29)))</f>
        <v/>
      </c>
      <c r="E28" s="66" t="str">
        <f>IF(E29="","",IF(E29=0,"Midnight",IF(E29=0.5,"Noon",E29)))</f>
        <v/>
      </c>
      <c r="F28" s="66" t="str">
        <f>IF(F29="","",IF(F29=0,"Midnight",IF(F29=0.5,"Noon",F29)))</f>
        <v/>
      </c>
      <c r="G28" s="77"/>
      <c r="H28" s="78"/>
      <c r="I28" s="47" t="s">
        <v>56</v>
      </c>
      <c r="J28" s="66" t="str">
        <f>IF(J29="","",IF(J29=0,"Midnight",IF(J29=0.5,"Noon",J29)))</f>
        <v/>
      </c>
      <c r="K28" s="66" t="str">
        <f>IF(K29="","",IF(K29=0,"Midnight",IF(K29=0.5,"Noon",K29)))</f>
        <v/>
      </c>
      <c r="L28" s="66" t="str">
        <f>IF(L29="","",IF(L29=0,"Midnight",IF(L29=0.5,"Noon",L29)))</f>
        <v/>
      </c>
      <c r="M28" s="66" t="str">
        <f>IF(M29="","",IF(M29=0,"Midnight",IF(M29=0.5,"Noon",M29)))</f>
        <v/>
      </c>
      <c r="N28" s="77"/>
      <c r="O28" s="79"/>
      <c r="P28" s="73"/>
      <c r="Q28" s="73"/>
      <c r="R28" s="73"/>
      <c r="S28" s="74"/>
      <c r="T28" s="73"/>
      <c r="U28" s="73"/>
      <c r="V28" s="73"/>
      <c r="W28" s="73"/>
      <c r="X28" s="73"/>
      <c r="Y28" s="73"/>
      <c r="Z28" s="73"/>
      <c r="AA28" s="74"/>
      <c r="AB28" s="73"/>
      <c r="AC28" s="73"/>
      <c r="AD28" s="73"/>
      <c r="AI28" s="9"/>
      <c r="AL28" s="75"/>
      <c r="AM28" s="17"/>
      <c r="AN28" s="17"/>
      <c r="AO28" s="17"/>
      <c r="AP28" s="17"/>
      <c r="AQ28" s="17"/>
      <c r="AR28" s="17"/>
      <c r="AS28" s="17"/>
      <c r="AT28" s="17"/>
      <c r="AU28" s="76"/>
    </row>
    <row r="29" spans="2:54" s="8" customFormat="1" ht="15" customHeight="1" x14ac:dyDescent="0.25">
      <c r="B29" s="111">
        <f>B27+1</f>
        <v>1</v>
      </c>
      <c r="C29" s="115"/>
      <c r="D29" s="115"/>
      <c r="E29" s="115"/>
      <c r="F29" s="115"/>
      <c r="G29" s="112">
        <f>IF(ISBLANK(F29)=FALSE,IF(24*((V29-P29)-(U29-T29))&lt;0,"",24*((V29-P29)-(U29-T29))),0)</f>
        <v>0</v>
      </c>
      <c r="H29" s="80" t="str">
        <f>IF(AF29=1,"|","")</f>
        <v/>
      </c>
      <c r="I29" s="111">
        <f>I27+1</f>
        <v>8</v>
      </c>
      <c r="J29" s="115"/>
      <c r="K29" s="115"/>
      <c r="L29" s="115"/>
      <c r="M29" s="115"/>
      <c r="N29" s="112">
        <f>IF(ISBLANK(M29)=FALSE,IF(24*((AD29-X29)-(AC29-AB29))&lt;0,"",24*((AD29-X29)-(AC29-AB29))),0)</f>
        <v>0</v>
      </c>
      <c r="O29" s="72" t="str">
        <f>IF(AG29=1,"|","")</f>
        <v/>
      </c>
      <c r="P29" s="73">
        <f>B29+C29</f>
        <v>1</v>
      </c>
      <c r="Q29" s="73">
        <f>B29+D29</f>
        <v>1</v>
      </c>
      <c r="R29" s="73">
        <f>B29+E29</f>
        <v>1</v>
      </c>
      <c r="S29" s="74">
        <f>B29+F29</f>
        <v>1</v>
      </c>
      <c r="T29" s="73">
        <f>IF(Q29&lt;P29,((B29+1)+D29),(B29+D29))</f>
        <v>1</v>
      </c>
      <c r="U29" s="73">
        <f>IF(R29&lt;P29,((B29+1)+E29),(B29+E29))</f>
        <v>1</v>
      </c>
      <c r="V29" s="73">
        <f>IF(S29&lt;P29,(B29+1)+F29,B29+F29)</f>
        <v>1</v>
      </c>
      <c r="X29" s="73">
        <f>I29+J29</f>
        <v>8</v>
      </c>
      <c r="Y29" s="73">
        <f>I29+K29</f>
        <v>8</v>
      </c>
      <c r="Z29" s="73">
        <f>I29+L29</f>
        <v>8</v>
      </c>
      <c r="AA29" s="74">
        <f>I29+M29</f>
        <v>8</v>
      </c>
      <c r="AB29" s="73">
        <f>IF(Y29&lt;X29,((I29+1)+K29),(I29+K29))</f>
        <v>8</v>
      </c>
      <c r="AC29" s="73">
        <f>IF(Z29&lt;X29,((I29+1)+L29),(I29+L29))</f>
        <v>8</v>
      </c>
      <c r="AD29" s="73">
        <f>IF(AA29&lt;X29,(I29+1)+M29,I29+M29)</f>
        <v>8</v>
      </c>
      <c r="AF29" s="8">
        <f>IF(AND((G29&gt;6),((U29-T29)*24&lt;0.499999)),1,0)</f>
        <v>0</v>
      </c>
      <c r="AG29" s="8">
        <f>IF(AND((N29&gt;6),((AC29-AB29)*24&lt;0.499999)),1,0)</f>
        <v>0</v>
      </c>
      <c r="AI29" s="9">
        <f>IF(AND((AF29&gt;0),(24*(U29-T29)&lt;0.5)),0.5,24*(U29-T29))</f>
        <v>0</v>
      </c>
      <c r="AJ29" s="8">
        <f>IF(AND((AG29&gt;0),(24*(AC29-AB29)&lt;0.5)),0.5,24*(AC29-AB29))</f>
        <v>0</v>
      </c>
      <c r="AL29" s="75">
        <f>IF(OR(((LEFT(RIGHT(TEXT(C29,"H:mm am/pm"),5),2)="00")),((LEFT(RIGHT(TEXT(C29,"H:mm am/pm"),5),2)="15")),((LEFT(RIGHT(TEXT(C29,"H:mm am/pm"),5),2)="30")),((LEFT(RIGHT(TEXT(C29,"H:mm am/pm"),5),2)="45"))),0,1)</f>
        <v>0</v>
      </c>
      <c r="AM29" s="17">
        <f>IF(OR(((LEFT(RIGHT(TEXT(D29,"H:mm am/pm"),5),2)="00")),((LEFT(RIGHT(TEXT(D29,"H:mm am/pm"),5),2)="15")),((LEFT(RIGHT(TEXT(D29,"H:mm am/pm"),5),2)="30")),((LEFT(RIGHT(TEXT(D29,"H:mm am/pm"),5),2)="45"))),0,1)</f>
        <v>0</v>
      </c>
      <c r="AN29" s="17">
        <f>IF(OR(((LEFT(RIGHT(TEXT(E29,"H:mm am/pm"),5),2)="00")),((LEFT(RIGHT(TEXT(E29,"H:mm am/pm"),5),2)="15")),((LEFT(RIGHT(TEXT(E29,"H:mm am/pm"),5),2)="30")),((LEFT(RIGHT(TEXT(E29,"H:mm am/pm"),5),2)="45"))),0,1)</f>
        <v>0</v>
      </c>
      <c r="AO29" s="17">
        <f>IF(OR(((LEFT(RIGHT(TEXT(F29,"H:mm am/pm"),5),2)="00")),((LEFT(RIGHT(TEXT(F29,"H:mm am/pm"),5),2)="15")),((LEFT(RIGHT(TEXT(F29,"H:mm am/pm"),5),2)="30")),((LEFT(RIGHT(TEXT(F29,"H:mm am/pm"),5),2)="45"))),0,1)</f>
        <v>0</v>
      </c>
      <c r="AP29" s="17"/>
      <c r="AQ29" s="17">
        <f>IF(OR(((LEFT(RIGHT(TEXT(J29,"H:mm am/pm"),5),2)="00")),((LEFT(RIGHT(TEXT(J29,"H:mm am/pm"),5),2)="15")),((LEFT(RIGHT(TEXT(J29,"H:mm am/pm"),5),2)="30")),((LEFT(RIGHT(TEXT(J29,"H:mm am/pm"),5),2)="45"))),0,1)</f>
        <v>0</v>
      </c>
      <c r="AR29" s="17">
        <f>IF(OR(((LEFT(RIGHT(TEXT(K29,"H:mm am/pm"),5),2)="00")),((LEFT(RIGHT(TEXT(K29,"H:mm am/pm"),5),2)="15")),((LEFT(RIGHT(TEXT(K29,"H:mm am/pm"),5),2)="30")),((LEFT(RIGHT(TEXT(K29,"H:mm am/pm"),5),2)="45"))),0,1)</f>
        <v>0</v>
      </c>
      <c r="AS29" s="17">
        <f>IF(OR(((LEFT(RIGHT(TEXT(L29,"H:mm am/pm"),5),2)="00")),((LEFT(RIGHT(TEXT(L29,"H:mm am/pm"),5),2)="15")),((LEFT(RIGHT(TEXT(L29,"H:mm am/pm"),5),2)="30")),((LEFT(RIGHT(TEXT(L29,"H:mm am/pm"),5),2)="45"))),0,1)</f>
        <v>0</v>
      </c>
      <c r="AT29" s="17">
        <f>IF(OR(((LEFT(RIGHT(TEXT(M29,"H:mm am/pm"),5),2)="00")),((LEFT(RIGHT(TEXT(M29,"H:mm am/pm"),5),2)="15")),((LEFT(RIGHT(TEXT(M29,"H:mm am/pm"),5),2)="30")),((LEFT(RIGHT(TEXT(M29,"H:mm am/pm"),5),2)="45"))),0,1)</f>
        <v>0</v>
      </c>
      <c r="AU29" s="76"/>
      <c r="AW29" s="8">
        <f>IF(ISERROR(MATCH((ISBLANK(D29)+ISBLANK(E29)),$AY$13:$AY$17,0)),1,0)</f>
        <v>0</v>
      </c>
      <c r="AX29" s="8">
        <f>IF(ISERROR(MATCH((ISBLANK(K29)+ISBLANK(L29)),$AY$13:$AY$17,0)),1,0)</f>
        <v>0</v>
      </c>
      <c r="BA29" s="8">
        <v>2</v>
      </c>
      <c r="BB29" s="8" t="s">
        <v>57</v>
      </c>
    </row>
    <row r="30" spans="2:54" s="8" customFormat="1" ht="15" customHeight="1" x14ac:dyDescent="0.2">
      <c r="B30" s="47" t="s">
        <v>92</v>
      </c>
      <c r="C30" s="66" t="str">
        <f>IF(C31="","",IF(C31=0,"Midnight",IF(C31=0.5,"Noon",C31)))</f>
        <v/>
      </c>
      <c r="D30" s="66" t="str">
        <f>IF(D31="","",IF(D31=0,"Midnight",IF(D31=0.5,"Noon",D31)))</f>
        <v/>
      </c>
      <c r="E30" s="66" t="str">
        <f>IF(E31="","",IF(E31=0,"Midnight",IF(E31=0.5,"Noon",E31)))</f>
        <v/>
      </c>
      <c r="F30" s="66" t="str">
        <f>IF(F31="","",IF(F31=0,"Midnight",IF(F31=0.5,"Noon",F31)))</f>
        <v/>
      </c>
      <c r="G30" s="77"/>
      <c r="H30" s="78"/>
      <c r="I30" s="47" t="s">
        <v>92</v>
      </c>
      <c r="J30" s="66" t="str">
        <f>IF(J31="","",IF(J31=0,"Midnight",IF(J31=0.5,"Noon",J31)))</f>
        <v/>
      </c>
      <c r="K30" s="66" t="str">
        <f>IF(K31="","",IF(K31=0,"Midnight",IF(K31=0.5,"Noon",K31)))</f>
        <v/>
      </c>
      <c r="L30" s="66" t="str">
        <f>IF(L31="","",IF(L31=0,"Midnight",IF(L31=0.5,"Noon",L31)))</f>
        <v/>
      </c>
      <c r="M30" s="66" t="str">
        <f>IF(M31="","",IF(M31=0,"Midnight",IF(M31=0.5,"Noon",M31)))</f>
        <v/>
      </c>
      <c r="N30" s="77"/>
      <c r="O30" s="79"/>
      <c r="P30" s="73"/>
      <c r="Q30" s="73"/>
      <c r="R30" s="73"/>
      <c r="S30" s="74"/>
      <c r="T30" s="73"/>
      <c r="U30" s="73"/>
      <c r="V30" s="73"/>
      <c r="X30" s="73"/>
      <c r="Y30" s="73"/>
      <c r="Z30" s="73"/>
      <c r="AA30" s="74"/>
      <c r="AB30" s="73"/>
      <c r="AC30" s="73"/>
      <c r="AD30" s="73"/>
      <c r="AI30" s="9"/>
      <c r="AL30" s="75"/>
      <c r="AM30" s="17"/>
      <c r="AN30" s="17"/>
      <c r="AO30" s="17"/>
      <c r="AP30" s="17"/>
      <c r="AQ30" s="17"/>
      <c r="AR30" s="17"/>
      <c r="AS30" s="17"/>
      <c r="AT30" s="17"/>
      <c r="AU30" s="76"/>
    </row>
    <row r="31" spans="2:54" s="8" customFormat="1" ht="15" customHeight="1" x14ac:dyDescent="0.25">
      <c r="B31" s="111">
        <f>B29+1</f>
        <v>2</v>
      </c>
      <c r="C31" s="115"/>
      <c r="D31" s="115"/>
      <c r="E31" s="115"/>
      <c r="F31" s="115"/>
      <c r="G31" s="112">
        <f>IF(ISBLANK(F31)=FALSE,IF(24*((V31-P31)-(U31-T31))&lt;0,"",24*((V31-P31)-(U31-T31))),0)</f>
        <v>0</v>
      </c>
      <c r="H31" s="80" t="str">
        <f>IF(AF31=1,"|","")</f>
        <v/>
      </c>
      <c r="I31" s="111">
        <f>I29+1</f>
        <v>9</v>
      </c>
      <c r="J31" s="115"/>
      <c r="K31" s="115"/>
      <c r="L31" s="115"/>
      <c r="M31" s="115"/>
      <c r="N31" s="112">
        <f>IF(ISBLANK(M31)=FALSE,IF(24*((AD31-X31)-(AC31-AB31))&lt;0,"",24*((AD31-X31)-(AC31-AB31))),0)</f>
        <v>0</v>
      </c>
      <c r="O31" s="72" t="str">
        <f>IF(AG31=1,"|","")</f>
        <v/>
      </c>
      <c r="P31" s="73">
        <f>B31+C31</f>
        <v>2</v>
      </c>
      <c r="Q31" s="73">
        <f>B31+D31</f>
        <v>2</v>
      </c>
      <c r="R31" s="73">
        <f>B31+E31</f>
        <v>2</v>
      </c>
      <c r="S31" s="74">
        <f>B31+F31</f>
        <v>2</v>
      </c>
      <c r="T31" s="73">
        <f>IF(Q31&lt;P31,((B31+1)+D31),(B31+D31))</f>
        <v>2</v>
      </c>
      <c r="U31" s="73">
        <f>IF(R31&lt;P31,((B31+1)+E31),(B31+E31))</f>
        <v>2</v>
      </c>
      <c r="V31" s="73">
        <f>IF(S31&lt;P31,(B31+1)+F31,B31+F31)</f>
        <v>2</v>
      </c>
      <c r="X31" s="73">
        <f>I31+J31</f>
        <v>9</v>
      </c>
      <c r="Y31" s="73">
        <f>I31+K31</f>
        <v>9</v>
      </c>
      <c r="Z31" s="73">
        <f>I31+L31</f>
        <v>9</v>
      </c>
      <c r="AA31" s="74">
        <f>I31+M31</f>
        <v>9</v>
      </c>
      <c r="AB31" s="73">
        <f>IF(Y31&lt;X31,((I31+1)+K31),(I31+K31))</f>
        <v>9</v>
      </c>
      <c r="AC31" s="73">
        <f>IF(Z31&lt;X31,((I31+1)+L31),(I31+L31))</f>
        <v>9</v>
      </c>
      <c r="AD31" s="73">
        <f>IF(AA31&lt;X31,(I31+1)+M31,I31+M31)</f>
        <v>9</v>
      </c>
      <c r="AF31" s="8">
        <f>IF(AND((G31&gt;6),((U31-T31)*24&lt;0.499999)),1,0)</f>
        <v>0</v>
      </c>
      <c r="AG31" s="8">
        <f>IF(AND((N31&gt;6),((AC31-AB31)*24&lt;0.499999)),1,0)</f>
        <v>0</v>
      </c>
      <c r="AI31" s="9">
        <f>IF(AND((AF31&gt;0),(24*(U31-T31)&lt;0.5)),0.5,24*(U31-T31))</f>
        <v>0</v>
      </c>
      <c r="AJ31" s="8">
        <f>IF(AND((AG31&gt;0),(24*(AC31-AB31)&lt;0.5)),0.5,24*(AC31-AB31))</f>
        <v>0</v>
      </c>
      <c r="AL31" s="75">
        <f>IF(OR(((LEFT(RIGHT(TEXT(C31,"H:mm am/pm"),5),2)="00")),((LEFT(RIGHT(TEXT(C31,"H:mm am/pm"),5),2)="15")),((LEFT(RIGHT(TEXT(C31,"H:mm am/pm"),5),2)="30")),((LEFT(RIGHT(TEXT(C31,"H:mm am/pm"),5),2)="45"))),0,1)</f>
        <v>0</v>
      </c>
      <c r="AM31" s="17">
        <f>IF(OR(((LEFT(RIGHT(TEXT(D31,"H:mm am/pm"),5),2)="00")),((LEFT(RIGHT(TEXT(D31,"H:mm am/pm"),5),2)="15")),((LEFT(RIGHT(TEXT(D31,"H:mm am/pm"),5),2)="30")),((LEFT(RIGHT(TEXT(D31,"H:mm am/pm"),5),2)="45"))),0,1)</f>
        <v>0</v>
      </c>
      <c r="AN31" s="17">
        <f>IF(OR(((LEFT(RIGHT(TEXT(E31,"H:mm am/pm"),5),2)="00")),((LEFT(RIGHT(TEXT(E31,"H:mm am/pm"),5),2)="15")),((LEFT(RIGHT(TEXT(E31,"H:mm am/pm"),5),2)="30")),((LEFT(RIGHT(TEXT(E31,"H:mm am/pm"),5),2)="45"))),0,1)</f>
        <v>0</v>
      </c>
      <c r="AO31" s="17">
        <f>IF(OR(((LEFT(RIGHT(TEXT(F31,"H:mm am/pm"),5),2)="00")),((LEFT(RIGHT(TEXT(F31,"H:mm am/pm"),5),2)="15")),((LEFT(RIGHT(TEXT(F31,"H:mm am/pm"),5),2)="30")),((LEFT(RIGHT(TEXT(F31,"H:mm am/pm"),5),2)="45"))),0,1)</f>
        <v>0</v>
      </c>
      <c r="AP31" s="17"/>
      <c r="AQ31" s="17">
        <f>IF(OR(((LEFT(RIGHT(TEXT(J31,"H:mm am/pm"),5),2)="00")),((LEFT(RIGHT(TEXT(J31,"H:mm am/pm"),5),2)="15")),((LEFT(RIGHT(TEXT(J31,"H:mm am/pm"),5),2)="30")),((LEFT(RIGHT(TEXT(J31,"H:mm am/pm"),5),2)="45"))),0,1)</f>
        <v>0</v>
      </c>
      <c r="AR31" s="17">
        <f>IF(OR(((LEFT(RIGHT(TEXT(K31,"H:mm am/pm"),5),2)="00")),((LEFT(RIGHT(TEXT(K31,"H:mm am/pm"),5),2)="15")),((LEFT(RIGHT(TEXT(K31,"H:mm am/pm"),5),2)="30")),((LEFT(RIGHT(TEXT(K31,"H:mm am/pm"),5),2)="45"))),0,1)</f>
        <v>0</v>
      </c>
      <c r="AS31" s="17">
        <f>IF(OR(((LEFT(RIGHT(TEXT(L31,"H:mm am/pm"),5),2)="00")),((LEFT(RIGHT(TEXT(L31,"H:mm am/pm"),5),2)="15")),((LEFT(RIGHT(TEXT(L31,"H:mm am/pm"),5),2)="30")),((LEFT(RIGHT(TEXT(L31,"H:mm am/pm"),5),2)="45"))),0,1)</f>
        <v>0</v>
      </c>
      <c r="AT31" s="17">
        <f>IF(OR(((LEFT(RIGHT(TEXT(M31,"H:mm am/pm"),5),2)="00")),((LEFT(RIGHT(TEXT(M31,"H:mm am/pm"),5),2)="15")),((LEFT(RIGHT(TEXT(M31,"H:mm am/pm"),5),2)="30")),((LEFT(RIGHT(TEXT(M31,"H:mm am/pm"),5),2)="45"))),0,1)</f>
        <v>0</v>
      </c>
      <c r="AU31" s="76"/>
      <c r="AW31" s="8">
        <f>IF(ISERROR(MATCH((ISBLANK(D31)+ISBLANK(E31)),$AY$13:$AY$17,0)),1,0)</f>
        <v>0</v>
      </c>
      <c r="AX31" s="8">
        <f>IF(ISERROR(MATCH((ISBLANK(K31)+ISBLANK(L31)),$AY$13:$AY$17,0)),1,0)</f>
        <v>0</v>
      </c>
      <c r="BA31" s="8">
        <v>3</v>
      </c>
      <c r="BB31" s="8" t="s">
        <v>100</v>
      </c>
    </row>
    <row r="32" spans="2:54" s="8" customFormat="1" ht="15" customHeight="1" x14ac:dyDescent="0.2">
      <c r="B32" s="47" t="s">
        <v>101</v>
      </c>
      <c r="C32" s="66" t="str">
        <f>IF(C33="","",IF(C33=0,"Midnight",IF(C33=0.5,"Noon",C33)))</f>
        <v/>
      </c>
      <c r="D32" s="66" t="str">
        <f>IF(D33="","",IF(D33=0,"Midnight",IF(D33=0.5,"Noon",D33)))</f>
        <v/>
      </c>
      <c r="E32" s="66" t="str">
        <f>IF(E33="","",IF(E33=0,"Midnight",IF(E33=0.5,"Noon",E33)))</f>
        <v/>
      </c>
      <c r="F32" s="66" t="str">
        <f>IF(F33="","",IF(F33=0,"Midnight",IF(F33=0.5,"Noon",F33)))</f>
        <v/>
      </c>
      <c r="G32" s="77"/>
      <c r="H32" s="78"/>
      <c r="I32" s="47" t="s">
        <v>101</v>
      </c>
      <c r="J32" s="66" t="str">
        <f>IF(J33="","",IF(J33=0,"Midnight",IF(J33=0.5,"Noon",J33)))</f>
        <v/>
      </c>
      <c r="K32" s="66" t="str">
        <f>IF(K33="","",IF(K33=0,"Midnight",IF(K33=0.5,"Noon",K33)))</f>
        <v/>
      </c>
      <c r="L32" s="66" t="str">
        <f>IF(L33="","",IF(L33=0,"Midnight",IF(L33=0.5,"Noon",L33)))</f>
        <v/>
      </c>
      <c r="M32" s="66" t="str">
        <f>IF(M33="","",IF(M33=0,"Midnight",IF(M33=0.5,"Noon",M33)))</f>
        <v/>
      </c>
      <c r="N32" s="77"/>
      <c r="O32" s="79"/>
      <c r="P32" s="73"/>
      <c r="Q32" s="73"/>
      <c r="R32" s="73"/>
      <c r="S32" s="74"/>
      <c r="T32" s="73"/>
      <c r="U32" s="73"/>
      <c r="V32" s="73"/>
      <c r="X32" s="73"/>
      <c r="Y32" s="73"/>
      <c r="Z32" s="73"/>
      <c r="AA32" s="74"/>
      <c r="AB32" s="73"/>
      <c r="AC32" s="73"/>
      <c r="AD32" s="73"/>
      <c r="AI32" s="9"/>
      <c r="AL32" s="75"/>
      <c r="AM32" s="17"/>
      <c r="AN32" s="17"/>
      <c r="AO32" s="17"/>
      <c r="AP32" s="17"/>
      <c r="AQ32" s="17"/>
      <c r="AR32" s="17"/>
      <c r="AS32" s="17"/>
      <c r="AT32" s="17"/>
      <c r="AU32" s="76"/>
    </row>
    <row r="33" spans="2:54" s="8" customFormat="1" ht="15" customHeight="1" x14ac:dyDescent="0.25">
      <c r="B33" s="111">
        <f>B31+1</f>
        <v>3</v>
      </c>
      <c r="C33" s="115"/>
      <c r="D33" s="115"/>
      <c r="E33" s="115"/>
      <c r="F33" s="115"/>
      <c r="G33" s="112">
        <f>IF(ISBLANK(F33)=FALSE,IF(24*((V33-P33)-(U33-T33))&lt;0,"",24*((V33-P33)-(U33-T33))),0)</f>
        <v>0</v>
      </c>
      <c r="H33" s="80" t="str">
        <f>IF(AF33=1,"|","")</f>
        <v/>
      </c>
      <c r="I33" s="111">
        <f>I31+1</f>
        <v>10</v>
      </c>
      <c r="J33" s="115"/>
      <c r="K33" s="115"/>
      <c r="L33" s="115"/>
      <c r="M33" s="115"/>
      <c r="N33" s="112">
        <f>IF(ISBLANK(M33)=FALSE,IF(24*((AD33-X33)-(AC33-AB33))&lt;0,"",24*((AD33-X33)-(AC33-AB33))),0)</f>
        <v>0</v>
      </c>
      <c r="O33" s="72" t="str">
        <f>IF(AG33=1,"|","")</f>
        <v/>
      </c>
      <c r="P33" s="73">
        <f>B33+C33</f>
        <v>3</v>
      </c>
      <c r="Q33" s="73">
        <f>B33+D33</f>
        <v>3</v>
      </c>
      <c r="R33" s="73">
        <f>B33+E33</f>
        <v>3</v>
      </c>
      <c r="S33" s="74">
        <f>B33+F33</f>
        <v>3</v>
      </c>
      <c r="T33" s="73">
        <f>IF(Q33&lt;P33,((B33+1)+D33),(B33+D33))</f>
        <v>3</v>
      </c>
      <c r="U33" s="73">
        <f>IF(R33&lt;P33,((B33+1)+E33),(B33+E33))</f>
        <v>3</v>
      </c>
      <c r="V33" s="73">
        <f>IF(S33&lt;P33,(B33+1)+F33,B33+F33)</f>
        <v>3</v>
      </c>
      <c r="X33" s="73">
        <f>I33+J33</f>
        <v>10</v>
      </c>
      <c r="Y33" s="73">
        <f>I33+K33</f>
        <v>10</v>
      </c>
      <c r="Z33" s="73">
        <f>I33+L33</f>
        <v>10</v>
      </c>
      <c r="AA33" s="74">
        <f>I33+M33</f>
        <v>10</v>
      </c>
      <c r="AB33" s="73">
        <f>IF(Y33&lt;X33,((I33+1)+K33),(I33+K33))</f>
        <v>10</v>
      </c>
      <c r="AC33" s="73">
        <f>IF(Z33&lt;X33,((I33+1)+L33),(I33+L33))</f>
        <v>10</v>
      </c>
      <c r="AD33" s="73">
        <f>IF(AA33&lt;X33,(I33+1)+M33,I33+M33)</f>
        <v>10</v>
      </c>
      <c r="AF33" s="8">
        <f>IF(AND((G33&gt;6),((U33-T33)*24&lt;0.499999)),1,0)</f>
        <v>0</v>
      </c>
      <c r="AG33" s="8">
        <f>IF(AND((N33&gt;6),((AC33-AB33)*24&lt;0.499999)),1,0)</f>
        <v>0</v>
      </c>
      <c r="AI33" s="9">
        <f>IF(AND((AF33&gt;0),(24*(U33-T33)&lt;0.5)),0.5,24*(U33-T33))</f>
        <v>0</v>
      </c>
      <c r="AJ33" s="8">
        <f>IF(AND((AG33&gt;0),(24*(AC33-AB33)&lt;0.5)),0.5,24*(AC33-AB33))</f>
        <v>0</v>
      </c>
      <c r="AL33" s="75">
        <f>IF(OR(((LEFT(RIGHT(TEXT(C33,"H:mm am/pm"),5),2)="00")),((LEFT(RIGHT(TEXT(C33,"H:mm am/pm"),5),2)="15")),((LEFT(RIGHT(TEXT(C33,"H:mm am/pm"),5),2)="30")),((LEFT(RIGHT(TEXT(C33,"H:mm am/pm"),5),2)="45"))),0,1)</f>
        <v>0</v>
      </c>
      <c r="AM33" s="17">
        <f>IF(OR(((LEFT(RIGHT(TEXT(D33,"H:mm am/pm"),5),2)="00")),((LEFT(RIGHT(TEXT(D33,"H:mm am/pm"),5),2)="15")),((LEFT(RIGHT(TEXT(D33,"H:mm am/pm"),5),2)="30")),((LEFT(RIGHT(TEXT(D33,"H:mm am/pm"),5),2)="45"))),0,1)</f>
        <v>0</v>
      </c>
      <c r="AN33" s="17">
        <f>IF(OR(((LEFT(RIGHT(TEXT(E33,"H:mm am/pm"),5),2)="00")),((LEFT(RIGHT(TEXT(E33,"H:mm am/pm"),5),2)="15")),((LEFT(RIGHT(TEXT(E33,"H:mm am/pm"),5),2)="30")),((LEFT(RIGHT(TEXT(E33,"H:mm am/pm"),5),2)="45"))),0,1)</f>
        <v>0</v>
      </c>
      <c r="AO33" s="17">
        <f>IF(OR(((LEFT(RIGHT(TEXT(F33,"H:mm am/pm"),5),2)="00")),((LEFT(RIGHT(TEXT(F33,"H:mm am/pm"),5),2)="15")),((LEFT(RIGHT(TEXT(F33,"H:mm am/pm"),5),2)="30")),((LEFT(RIGHT(TEXT(F33,"H:mm am/pm"),5),2)="45"))),0,1)</f>
        <v>0</v>
      </c>
      <c r="AP33" s="17"/>
      <c r="AQ33" s="17">
        <f>IF(OR(((LEFT(RIGHT(TEXT(J33,"H:mm am/pm"),5),2)="00")),((LEFT(RIGHT(TEXT(J33,"H:mm am/pm"),5),2)="15")),((LEFT(RIGHT(TEXT(J33,"H:mm am/pm"),5),2)="30")),((LEFT(RIGHT(TEXT(J33,"H:mm am/pm"),5),2)="45"))),0,1)</f>
        <v>0</v>
      </c>
      <c r="AR33" s="17">
        <f>IF(OR(((LEFT(RIGHT(TEXT(K33,"H:mm am/pm"),5),2)="00")),((LEFT(RIGHT(TEXT(K33,"H:mm am/pm"),5),2)="15")),((LEFT(RIGHT(TEXT(K33,"H:mm am/pm"),5),2)="30")),((LEFT(RIGHT(TEXT(K33,"H:mm am/pm"),5),2)="45"))),0,1)</f>
        <v>0</v>
      </c>
      <c r="AS33" s="17">
        <f>IF(OR(((LEFT(RIGHT(TEXT(L33,"H:mm am/pm"),5),2)="00")),((LEFT(RIGHT(TEXT(L33,"H:mm am/pm"),5),2)="15")),((LEFT(RIGHT(TEXT(L33,"H:mm am/pm"),5),2)="30")),((LEFT(RIGHT(TEXT(L33,"H:mm am/pm"),5),2)="45"))),0,1)</f>
        <v>0</v>
      </c>
      <c r="AT33" s="17">
        <f>IF(OR(((LEFT(RIGHT(TEXT(M33,"H:mm am/pm"),5),2)="00")),((LEFT(RIGHT(TEXT(M33,"H:mm am/pm"),5),2)="15")),((LEFT(RIGHT(TEXT(M33,"H:mm am/pm"),5),2)="30")),((LEFT(RIGHT(TEXT(M33,"H:mm am/pm"),5),2)="45"))),0,1)</f>
        <v>0</v>
      </c>
      <c r="AU33" s="76"/>
      <c r="AW33" s="8">
        <f>IF(ISERROR(MATCH((ISBLANK(D33)+ISBLANK(E33)),$AY$13:$AY$17,0)),1,0)</f>
        <v>0</v>
      </c>
      <c r="AX33" s="8">
        <f>IF(ISERROR(MATCH((ISBLANK(K33)+ISBLANK(L33)),$AY$13:$AY$17,0)),1,0)</f>
        <v>0</v>
      </c>
      <c r="BA33" s="8">
        <v>4</v>
      </c>
      <c r="BB33" s="8" t="s">
        <v>102</v>
      </c>
    </row>
    <row r="34" spans="2:54" s="8" customFormat="1" ht="15" customHeight="1" x14ac:dyDescent="0.2">
      <c r="B34" s="47" t="s">
        <v>68</v>
      </c>
      <c r="C34" s="66" t="str">
        <f>IF(C35="","",IF(C35=0,"Midnight",IF(C35=0.5,"Noon",C35)))</f>
        <v/>
      </c>
      <c r="D34" s="66" t="str">
        <f>IF(D35="","",IF(D35=0,"Midnight",IF(D35=0.5,"Noon",D35)))</f>
        <v/>
      </c>
      <c r="E34" s="66" t="str">
        <f>IF(E35="","",IF(E35=0,"Midnight",IF(E35=0.5,"Noon",E35)))</f>
        <v/>
      </c>
      <c r="F34" s="66" t="str">
        <f>IF(F35="","",IF(F35=0,"Midnight",IF(F35=0.5,"Noon",F35)))</f>
        <v/>
      </c>
      <c r="G34" s="77"/>
      <c r="H34" s="78"/>
      <c r="I34" s="47" t="s">
        <v>68</v>
      </c>
      <c r="J34" s="66" t="str">
        <f>IF(J35="","",IF(J35=0,"Midnight",IF(J35=0.5,"Noon",J35)))</f>
        <v/>
      </c>
      <c r="K34" s="66" t="str">
        <f>IF(K35="","",IF(K35=0,"Midnight",IF(K35=0.5,"Noon",K35)))</f>
        <v/>
      </c>
      <c r="L34" s="66" t="str">
        <f>IF(L35="","",IF(L35=0,"Midnight",IF(L35=0.5,"Noon",L35)))</f>
        <v/>
      </c>
      <c r="M34" s="66" t="str">
        <f>IF(M35="","",IF(M35=0,"Midnight",IF(M35=0.5,"Noon",M35)))</f>
        <v/>
      </c>
      <c r="N34" s="77"/>
      <c r="O34" s="79"/>
      <c r="P34" s="73"/>
      <c r="Q34" s="73"/>
      <c r="R34" s="73"/>
      <c r="S34" s="74"/>
      <c r="T34" s="73"/>
      <c r="U34" s="73"/>
      <c r="V34" s="73"/>
      <c r="X34" s="73"/>
      <c r="Y34" s="73"/>
      <c r="Z34" s="73"/>
      <c r="AA34" s="74"/>
      <c r="AB34" s="73"/>
      <c r="AC34" s="73"/>
      <c r="AD34" s="73"/>
      <c r="AI34" s="9"/>
      <c r="AL34" s="75"/>
      <c r="AM34" s="17"/>
      <c r="AN34" s="17"/>
      <c r="AO34" s="17"/>
      <c r="AP34" s="17"/>
      <c r="AQ34" s="17"/>
      <c r="AR34" s="17"/>
      <c r="AS34" s="17"/>
      <c r="AT34" s="17"/>
      <c r="AU34" s="76"/>
    </row>
    <row r="35" spans="2:54" s="8" customFormat="1" ht="15" customHeight="1" x14ac:dyDescent="0.25">
      <c r="B35" s="111">
        <f>B33+1</f>
        <v>4</v>
      </c>
      <c r="C35" s="115"/>
      <c r="D35" s="115"/>
      <c r="E35" s="115"/>
      <c r="F35" s="115"/>
      <c r="G35" s="112">
        <f>IF(ISBLANK(F35)=FALSE,IF(24*((V35-P35)-(U35-T35))&lt;0,"",24*((V35-P35)-(U35-T35))),0)</f>
        <v>0</v>
      </c>
      <c r="H35" s="80" t="str">
        <f>IF(AF35=1,"|","")</f>
        <v/>
      </c>
      <c r="I35" s="111">
        <f>I33+1</f>
        <v>11</v>
      </c>
      <c r="J35" s="115"/>
      <c r="K35" s="115"/>
      <c r="L35" s="115"/>
      <c r="M35" s="115"/>
      <c r="N35" s="112">
        <f>IF(ISBLANK(M35)=FALSE,IF(24*((AD35-X35)-(AC35-AB35))&lt;0,"",24*((AD35-X35)-(AC35-AB35))),0)</f>
        <v>0</v>
      </c>
      <c r="O35" s="72" t="str">
        <f>IF(AG35=1,"|","")</f>
        <v/>
      </c>
      <c r="P35" s="73">
        <f>B35+C35</f>
        <v>4</v>
      </c>
      <c r="Q35" s="73">
        <f>B35+D35</f>
        <v>4</v>
      </c>
      <c r="R35" s="73">
        <f>B35+E35</f>
        <v>4</v>
      </c>
      <c r="S35" s="74">
        <f>B35+F35</f>
        <v>4</v>
      </c>
      <c r="T35" s="73">
        <f>IF(Q35&lt;P35,((B35+1)+D35),(B35+D35))</f>
        <v>4</v>
      </c>
      <c r="U35" s="73">
        <f>IF(R35&lt;P35,((B35+1)+E35),(B35+E35))</f>
        <v>4</v>
      </c>
      <c r="V35" s="73">
        <f>IF(S35&lt;P35,(B35+1)+F35,B35+F35)</f>
        <v>4</v>
      </c>
      <c r="X35" s="73">
        <f>I35+J35</f>
        <v>11</v>
      </c>
      <c r="Y35" s="73">
        <f>I35+K35</f>
        <v>11</v>
      </c>
      <c r="Z35" s="73">
        <f>I35+L35</f>
        <v>11</v>
      </c>
      <c r="AA35" s="74">
        <f>I35+M35</f>
        <v>11</v>
      </c>
      <c r="AB35" s="73">
        <f>IF(Y35&lt;X35,((I35+1)+K35),(I35+K35))</f>
        <v>11</v>
      </c>
      <c r="AC35" s="73">
        <f>IF(Z35&lt;X35,((I35+1)+L35),(I35+L35))</f>
        <v>11</v>
      </c>
      <c r="AD35" s="73">
        <f>IF(AA35&lt;X35,(I35+1)+M35,I35+M35)</f>
        <v>11</v>
      </c>
      <c r="AF35" s="8">
        <f>IF(AND((G35&gt;6),((U35-T35)*24&lt;0.499999)),1,0)</f>
        <v>0</v>
      </c>
      <c r="AG35" s="8">
        <f>IF(AND((N35&gt;6),((AC35-AB35)*24&lt;0.499999)),1,0)</f>
        <v>0</v>
      </c>
      <c r="AI35" s="9">
        <f>IF(AND((AF35&gt;0),(24*(U35-T35)&lt;0.5)),0.5,24*(U35-T35))</f>
        <v>0</v>
      </c>
      <c r="AJ35" s="8">
        <f>IF(AND((AG35&gt;0),(24*(AC35-AB35)&lt;0.5)),0.5,24*(AC35-AB35))</f>
        <v>0</v>
      </c>
      <c r="AL35" s="75">
        <f>IF(OR(((LEFT(RIGHT(TEXT(C35,"H:mm am/pm"),5),2)="00")),((LEFT(RIGHT(TEXT(C35,"H:mm am/pm"),5),2)="15")),((LEFT(RIGHT(TEXT(C35,"H:mm am/pm"),5),2)="30")),((LEFT(RIGHT(TEXT(C35,"H:mm am/pm"),5),2)="45"))),0,1)</f>
        <v>0</v>
      </c>
      <c r="AM35" s="17">
        <f>IF(OR(((LEFT(RIGHT(TEXT(D35,"H:mm am/pm"),5),2)="00")),((LEFT(RIGHT(TEXT(D35,"H:mm am/pm"),5),2)="15")),((LEFT(RIGHT(TEXT(D35,"H:mm am/pm"),5),2)="30")),((LEFT(RIGHT(TEXT(D35,"H:mm am/pm"),5),2)="45"))),0,1)</f>
        <v>0</v>
      </c>
      <c r="AN35" s="17">
        <f>IF(OR(((LEFT(RIGHT(TEXT(E35,"H:mm am/pm"),5),2)="00")),((LEFT(RIGHT(TEXT(E35,"H:mm am/pm"),5),2)="15")),((LEFT(RIGHT(TEXT(E35,"H:mm am/pm"),5),2)="30")),((LEFT(RIGHT(TEXT(E35,"H:mm am/pm"),5),2)="45"))),0,1)</f>
        <v>0</v>
      </c>
      <c r="AO35" s="17">
        <f>IF(OR(((LEFT(RIGHT(TEXT(F35,"H:mm am/pm"),5),2)="00")),((LEFT(RIGHT(TEXT(F35,"H:mm am/pm"),5),2)="15")),((LEFT(RIGHT(TEXT(F35,"H:mm am/pm"),5),2)="30")),((LEFT(RIGHT(TEXT(F35,"H:mm am/pm"),5),2)="45"))),0,1)</f>
        <v>0</v>
      </c>
      <c r="AP35" s="17"/>
      <c r="AQ35" s="17">
        <f>IF(OR(((LEFT(RIGHT(TEXT(J35,"H:mm am/pm"),5),2)="00")),((LEFT(RIGHT(TEXT(J35,"H:mm am/pm"),5),2)="15")),((LEFT(RIGHT(TEXT(J35,"H:mm am/pm"),5),2)="30")),((LEFT(RIGHT(TEXT(J35,"H:mm am/pm"),5),2)="45"))),0,1)</f>
        <v>0</v>
      </c>
      <c r="AR35" s="17">
        <f>IF(OR(((LEFT(RIGHT(TEXT(K35,"H:mm am/pm"),5),2)="00")),((LEFT(RIGHT(TEXT(K35,"H:mm am/pm"),5),2)="15")),((LEFT(RIGHT(TEXT(K35,"H:mm am/pm"),5),2)="30")),((LEFT(RIGHT(TEXT(K35,"H:mm am/pm"),5),2)="45"))),0,1)</f>
        <v>0</v>
      </c>
      <c r="AS35" s="17">
        <f>IF(OR(((LEFT(RIGHT(TEXT(L35,"H:mm am/pm"),5),2)="00")),((LEFT(RIGHT(TEXT(L35,"H:mm am/pm"),5),2)="15")),((LEFT(RIGHT(TEXT(L35,"H:mm am/pm"),5),2)="30")),((LEFT(RIGHT(TEXT(L35,"H:mm am/pm"),5),2)="45"))),0,1)</f>
        <v>0</v>
      </c>
      <c r="AT35" s="17">
        <f>IF(OR(((LEFT(RIGHT(TEXT(M35,"H:mm am/pm"),5),2)="00")),((LEFT(RIGHT(TEXT(M35,"H:mm am/pm"),5),2)="15")),((LEFT(RIGHT(TEXT(M35,"H:mm am/pm"),5),2)="30")),((LEFT(RIGHT(TEXT(M35,"H:mm am/pm"),5),2)="45"))),0,1)</f>
        <v>0</v>
      </c>
      <c r="AU35" s="76"/>
      <c r="AW35" s="8">
        <f>IF(ISERROR(MATCH((ISBLANK(D35)+ISBLANK(E35)),$AY$13:$AY$17,0)),1,0)</f>
        <v>0</v>
      </c>
      <c r="AX35" s="8">
        <f>IF(ISERROR(MATCH((ISBLANK(K35)+ISBLANK(L35)),$AY$13:$AY$17,0)),1,0)</f>
        <v>0</v>
      </c>
      <c r="BA35" s="8">
        <v>5</v>
      </c>
      <c r="BB35" s="8" t="s">
        <v>77</v>
      </c>
    </row>
    <row r="36" spans="2:54" s="8" customFormat="1" ht="15" customHeight="1" x14ac:dyDescent="0.2">
      <c r="B36" s="47" t="s">
        <v>34</v>
      </c>
      <c r="C36" s="66" t="str">
        <f>IF(C37="","",IF(C37=0,"Midnight",IF(C37=0.5,"Noon",C37)))</f>
        <v/>
      </c>
      <c r="D36" s="66" t="str">
        <f>IF(D37="","",IF(D37=0,"Midnight",IF(D37=0.5,"Noon",D37)))</f>
        <v/>
      </c>
      <c r="E36" s="66" t="str">
        <f>IF(E37="","",IF(E37=0,"Midnight",IF(E37=0.5,"Noon",E37)))</f>
        <v/>
      </c>
      <c r="F36" s="66" t="str">
        <f>IF(F37="","",IF(F37=0,"Midnight",IF(F37=0.5,"Noon",F37)))</f>
        <v/>
      </c>
      <c r="G36" s="77"/>
      <c r="H36" s="78"/>
      <c r="I36" s="47" t="s">
        <v>34</v>
      </c>
      <c r="J36" s="66" t="str">
        <f>IF(J37="","",IF(J37=0,"Midnight",IF(J37=0.5,"Noon",J37)))</f>
        <v/>
      </c>
      <c r="K36" s="66" t="str">
        <f>IF(K37="","",IF(K37=0,"Midnight",IF(K37=0.5,"Noon",K37)))</f>
        <v/>
      </c>
      <c r="L36" s="66" t="str">
        <f>IF(L37="","",IF(L37=0,"Midnight",IF(L37=0.5,"Noon",L37)))</f>
        <v/>
      </c>
      <c r="M36" s="66" t="str">
        <f>IF(M37="","",IF(M37=0,"Midnight",IF(M37=0.5,"Noon",M37)))</f>
        <v/>
      </c>
      <c r="N36" s="77"/>
      <c r="O36" s="79"/>
      <c r="P36" s="73"/>
      <c r="Q36" s="73"/>
      <c r="R36" s="73"/>
      <c r="S36" s="74"/>
      <c r="T36" s="73"/>
      <c r="U36" s="73"/>
      <c r="V36" s="73"/>
      <c r="X36" s="73"/>
      <c r="Y36" s="73"/>
      <c r="Z36" s="73"/>
      <c r="AA36" s="74"/>
      <c r="AB36" s="73"/>
      <c r="AC36" s="73"/>
      <c r="AD36" s="73"/>
      <c r="AI36" s="9"/>
      <c r="AL36" s="75"/>
      <c r="AM36" s="17"/>
      <c r="AN36" s="17"/>
      <c r="AO36" s="17"/>
      <c r="AP36" s="17"/>
      <c r="AQ36" s="17"/>
      <c r="AR36" s="17"/>
      <c r="AS36" s="17"/>
      <c r="AT36" s="17"/>
      <c r="AU36" s="76"/>
    </row>
    <row r="37" spans="2:54" s="8" customFormat="1" ht="15" customHeight="1" x14ac:dyDescent="0.25">
      <c r="B37" s="111">
        <f>B35+1</f>
        <v>5</v>
      </c>
      <c r="C37" s="115"/>
      <c r="D37" s="115"/>
      <c r="E37" s="115"/>
      <c r="F37" s="115"/>
      <c r="G37" s="112">
        <f>IF(ISBLANK(F37)=FALSE,IF(24*((V37-P37)-(U37-T37))&lt;0,"",24*((V37-P37)-(U37-T37))),0)</f>
        <v>0</v>
      </c>
      <c r="H37" s="80" t="str">
        <f>IF(AF37=1,"|","")</f>
        <v/>
      </c>
      <c r="I37" s="111">
        <f>I35+1</f>
        <v>12</v>
      </c>
      <c r="J37" s="115"/>
      <c r="K37" s="115"/>
      <c r="L37" s="115"/>
      <c r="M37" s="115"/>
      <c r="N37" s="112">
        <f>IF(ISBLANK(M37)=FALSE,IF(24*((AD37-X37)-(AC37-AB37))&lt;0,"",24*((AD37-X37)-(AC37-AB37))),0)</f>
        <v>0</v>
      </c>
      <c r="O37" s="72" t="str">
        <f>IF(AG37=1,"|","")</f>
        <v/>
      </c>
      <c r="P37" s="73">
        <f>B37+C37</f>
        <v>5</v>
      </c>
      <c r="Q37" s="73">
        <f>B37+D37</f>
        <v>5</v>
      </c>
      <c r="R37" s="73">
        <f>B37+E37</f>
        <v>5</v>
      </c>
      <c r="S37" s="74">
        <f>B37+F37</f>
        <v>5</v>
      </c>
      <c r="T37" s="73">
        <f>IF(Q37&lt;P37,((B37+1)+D37),(B37+D37))</f>
        <v>5</v>
      </c>
      <c r="U37" s="73">
        <f>IF(R37&lt;P37,((B37+1)+E37),(B37+E37))</f>
        <v>5</v>
      </c>
      <c r="V37" s="73">
        <f>IF(S37&lt;P37,(B37+1)+F37,B37+F37)</f>
        <v>5</v>
      </c>
      <c r="X37" s="73">
        <f>I37+J37</f>
        <v>12</v>
      </c>
      <c r="Y37" s="73">
        <f>I37+K37</f>
        <v>12</v>
      </c>
      <c r="Z37" s="73">
        <f>I37+L37</f>
        <v>12</v>
      </c>
      <c r="AA37" s="74">
        <f>I37+M37</f>
        <v>12</v>
      </c>
      <c r="AB37" s="73">
        <f>IF(Y37&lt;X37,((I37+1)+K37),(I37+K37))</f>
        <v>12</v>
      </c>
      <c r="AC37" s="73">
        <f>IF(Z37&lt;X37,((I37+1)+L37),(I37+L37))</f>
        <v>12</v>
      </c>
      <c r="AD37" s="73">
        <f>IF(AA37&lt;X37,(I37+1)+M37,I37+M37)</f>
        <v>12</v>
      </c>
      <c r="AF37" s="8">
        <f>IF(AND((G37&gt;6),((U37-T37)*24&lt;0.499999)),1,0)</f>
        <v>0</v>
      </c>
      <c r="AG37" s="8">
        <f>IF(AND((N37&gt;6),((AC37-AB37)*24&lt;0.499999)),1,0)</f>
        <v>0</v>
      </c>
      <c r="AI37" s="9">
        <f>IF(AND((AF37&gt;0),(24*(U37-T37)&lt;0.5)),0.5,24*(U37-T37))</f>
        <v>0</v>
      </c>
      <c r="AJ37" s="8">
        <f>IF(AND((AG37&gt;0),(24*(AC37-AB37)&lt;0.5)),0.5,24*(AC37-AB37))</f>
        <v>0</v>
      </c>
      <c r="AL37" s="75">
        <f>IF(OR(((LEFT(RIGHT(TEXT(C37,"H:mm am/pm"),5),2)="00")),((LEFT(RIGHT(TEXT(C37,"H:mm am/pm"),5),2)="15")),((LEFT(RIGHT(TEXT(C37,"H:mm am/pm"),5),2)="30")),((LEFT(RIGHT(TEXT(C37,"H:mm am/pm"),5),2)="45"))),0,1)</f>
        <v>0</v>
      </c>
      <c r="AM37" s="17">
        <f>IF(OR(((LEFT(RIGHT(TEXT(D37,"H:mm am/pm"),5),2)="00")),((LEFT(RIGHT(TEXT(D37,"H:mm am/pm"),5),2)="15")),((LEFT(RIGHT(TEXT(D37,"H:mm am/pm"),5),2)="30")),((LEFT(RIGHT(TEXT(D37,"H:mm am/pm"),5),2)="45"))),0,1)</f>
        <v>0</v>
      </c>
      <c r="AN37" s="17">
        <f>IF(OR(((LEFT(RIGHT(TEXT(E37,"H:mm am/pm"),5),2)="00")),((LEFT(RIGHT(TEXT(E37,"H:mm am/pm"),5),2)="15")),((LEFT(RIGHT(TEXT(E37,"H:mm am/pm"),5),2)="30")),((LEFT(RIGHT(TEXT(E37,"H:mm am/pm"),5),2)="45"))),0,1)</f>
        <v>0</v>
      </c>
      <c r="AO37" s="17">
        <f>IF(OR(((LEFT(RIGHT(TEXT(F37,"H:mm am/pm"),5),2)="00")),((LEFT(RIGHT(TEXT(F37,"H:mm am/pm"),5),2)="15")),((LEFT(RIGHT(TEXT(F37,"H:mm am/pm"),5),2)="30")),((LEFT(RIGHT(TEXT(F37,"H:mm am/pm"),5),2)="45"))),0,1)</f>
        <v>0</v>
      </c>
      <c r="AP37" s="17"/>
      <c r="AQ37" s="17">
        <f>IF(OR(((LEFT(RIGHT(TEXT(J37,"H:mm am/pm"),5),2)="00")),((LEFT(RIGHT(TEXT(J37,"H:mm am/pm"),5),2)="15")),((LEFT(RIGHT(TEXT(J37,"H:mm am/pm"),5),2)="30")),((LEFT(RIGHT(TEXT(J37,"H:mm am/pm"),5),2)="45"))),0,1)</f>
        <v>0</v>
      </c>
      <c r="AR37" s="17">
        <f>IF(OR(((LEFT(RIGHT(TEXT(K37,"H:mm am/pm"),5),2)="00")),((LEFT(RIGHT(TEXT(K37,"H:mm am/pm"),5),2)="15")),((LEFT(RIGHT(TEXT(K37,"H:mm am/pm"),5),2)="30")),((LEFT(RIGHT(TEXT(K37,"H:mm am/pm"),5),2)="45"))),0,1)</f>
        <v>0</v>
      </c>
      <c r="AS37" s="17">
        <f>IF(OR(((LEFT(RIGHT(TEXT(L37,"H:mm am/pm"),5),2)="00")),((LEFT(RIGHT(TEXT(L37,"H:mm am/pm"),5),2)="15")),((LEFT(RIGHT(TEXT(L37,"H:mm am/pm"),5),2)="30")),((LEFT(RIGHT(TEXT(L37,"H:mm am/pm"),5),2)="45"))),0,1)</f>
        <v>0</v>
      </c>
      <c r="AT37" s="17">
        <f>IF(OR(((LEFT(RIGHT(TEXT(M37,"H:mm am/pm"),5),2)="00")),((LEFT(RIGHT(TEXT(M37,"H:mm am/pm"),5),2)="15")),((LEFT(RIGHT(TEXT(M37,"H:mm am/pm"),5),2)="30")),((LEFT(RIGHT(TEXT(M37,"H:mm am/pm"),5),2)="45"))),0,1)</f>
        <v>0</v>
      </c>
      <c r="AU37" s="76"/>
      <c r="AW37" s="8">
        <f>IF(ISERROR(MATCH((ISBLANK(D37)+ISBLANK(E37)),$AY$13:$AY$17,0)),1,0)</f>
        <v>0</v>
      </c>
      <c r="AX37" s="8">
        <f>IF(ISERROR(MATCH((ISBLANK(K37)+ISBLANK(L37)),$AY$13:$AY$17,0)),1,0)</f>
        <v>0</v>
      </c>
      <c r="BA37" s="8">
        <v>6</v>
      </c>
    </row>
    <row r="38" spans="2:54" s="8" customFormat="1" ht="15" customHeight="1" x14ac:dyDescent="0.2">
      <c r="B38" s="47" t="s">
        <v>35</v>
      </c>
      <c r="C38" s="66" t="str">
        <f>IF(C39="","",IF(C39=0,"Midnight",IF(C39=0.5,"Noon",C39)))</f>
        <v/>
      </c>
      <c r="D38" s="66" t="str">
        <f>IF(D39="","",IF(D39=0,"Midnight",IF(D39=0.5,"Noon",D39)))</f>
        <v/>
      </c>
      <c r="E38" s="66" t="str">
        <f>IF(E39="","",IF(E39=0,"Midnight",IF(E39=0.5,"Noon",E39)))</f>
        <v/>
      </c>
      <c r="F38" s="66" t="str">
        <f>IF(F39="","",IF(F39=0,"Midnight",IF(F39=0.5,"Noon",F39)))</f>
        <v/>
      </c>
      <c r="G38" s="77"/>
      <c r="H38" s="78"/>
      <c r="I38" s="47" t="s">
        <v>35</v>
      </c>
      <c r="J38" s="66" t="str">
        <f>IF(J39="","",IF(J39=0,"Midnight",IF(J39=0.5,"Noon",J39)))</f>
        <v/>
      </c>
      <c r="K38" s="66" t="str">
        <f>IF(K39="","",IF(K39=0,"Midnight",IF(K39=0.5,"Noon",K39)))</f>
        <v/>
      </c>
      <c r="L38" s="66" t="str">
        <f>IF(L39="","",IF(L39=0,"Midnight",IF(L39=0.5,"Noon",L39)))</f>
        <v/>
      </c>
      <c r="M38" s="66" t="str">
        <f>IF(M39="","",IF(M39=0,"Midnight",IF(M39=0.5,"Noon",M39)))</f>
        <v/>
      </c>
      <c r="N38" s="77"/>
      <c r="O38" s="79"/>
      <c r="P38" s="73"/>
      <c r="Q38" s="73"/>
      <c r="R38" s="73"/>
      <c r="S38" s="74"/>
      <c r="T38" s="73"/>
      <c r="U38" s="73"/>
      <c r="V38" s="73"/>
      <c r="X38" s="73"/>
      <c r="Y38" s="73"/>
      <c r="Z38" s="73"/>
      <c r="AA38" s="74"/>
      <c r="AB38" s="73"/>
      <c r="AC38" s="73"/>
      <c r="AD38" s="73"/>
      <c r="AI38" s="9"/>
      <c r="AL38" s="75"/>
      <c r="AM38" s="17"/>
      <c r="AN38" s="17"/>
      <c r="AO38" s="17"/>
      <c r="AP38" s="17"/>
      <c r="AQ38" s="17"/>
      <c r="AR38" s="17"/>
      <c r="AS38" s="17"/>
      <c r="AT38" s="17"/>
      <c r="AU38" s="76"/>
    </row>
    <row r="39" spans="2:54" s="8" customFormat="1" ht="15" customHeight="1" x14ac:dyDescent="0.25">
      <c r="B39" s="111">
        <f>B37+1</f>
        <v>6</v>
      </c>
      <c r="C39" s="115"/>
      <c r="D39" s="115"/>
      <c r="E39" s="115"/>
      <c r="F39" s="115"/>
      <c r="G39" s="112">
        <f>IF(ISBLANK(F39)=FALSE,IF(24*((V39-P39)-(U39-T39))&lt;0,"",24*((V39-P39)-(U39-T39))),0)</f>
        <v>0</v>
      </c>
      <c r="H39" s="80" t="str">
        <f>IF(AF39=1,"|","")</f>
        <v/>
      </c>
      <c r="I39" s="111">
        <f>I37+1</f>
        <v>13</v>
      </c>
      <c r="J39" s="115"/>
      <c r="K39" s="115"/>
      <c r="L39" s="115"/>
      <c r="M39" s="115"/>
      <c r="N39" s="112">
        <f>IF(ISBLANK(M39)=FALSE,IF(24*((AD39-X39)-(AC39-AB39))&lt;0,"",24*((AD39-X39)-(AC39-AB39))),0)</f>
        <v>0</v>
      </c>
      <c r="O39" s="72" t="str">
        <f>IF(AG39=1,"|","")</f>
        <v/>
      </c>
      <c r="P39" s="73">
        <f>B39+C39</f>
        <v>6</v>
      </c>
      <c r="Q39" s="73">
        <f>B39+D39</f>
        <v>6</v>
      </c>
      <c r="R39" s="73">
        <f>B39+E39</f>
        <v>6</v>
      </c>
      <c r="S39" s="74">
        <f>B39+F39</f>
        <v>6</v>
      </c>
      <c r="T39" s="73">
        <f>IF(Q39&lt;P39,((B39+1)+D39),(B39+D39))</f>
        <v>6</v>
      </c>
      <c r="U39" s="73">
        <f>IF(R39&lt;P39,((B39+1)+E39),(B39+E39))</f>
        <v>6</v>
      </c>
      <c r="V39" s="73">
        <f>IF(S39&lt;P39,(B39+1)+F39,B39+F39)</f>
        <v>6</v>
      </c>
      <c r="X39" s="73">
        <f>I39+J39</f>
        <v>13</v>
      </c>
      <c r="Y39" s="73">
        <f>I39+K39</f>
        <v>13</v>
      </c>
      <c r="Z39" s="73">
        <f>I39+L39</f>
        <v>13</v>
      </c>
      <c r="AA39" s="74">
        <f>I39+M39</f>
        <v>13</v>
      </c>
      <c r="AB39" s="73">
        <f>IF(Y39&lt;X39,((I39+1)+K39),(I39+K39))</f>
        <v>13</v>
      </c>
      <c r="AC39" s="73">
        <f>IF(Z39&lt;X39,((I39+1)+L39),(I39+L39))</f>
        <v>13</v>
      </c>
      <c r="AD39" s="73">
        <f>IF(AA39&lt;X39,(I39+1)+M39,I39+M39)</f>
        <v>13</v>
      </c>
      <c r="AF39" s="8">
        <f>IF(AND((G39&gt;6),((U39-T39)*24&lt;0.499999)),1,0)</f>
        <v>0</v>
      </c>
      <c r="AG39" s="8">
        <f>IF(AND((N39&gt;6),((AC39-AB39)*24&lt;0.499999)),1,0)</f>
        <v>0</v>
      </c>
      <c r="AI39" s="9">
        <f>IF(AND((AF39&gt;0),(24*(U39-T39)&lt;0.5)),0.5,24*(U39-T39))</f>
        <v>0</v>
      </c>
      <c r="AJ39" s="8">
        <f>IF(AND((AG39&gt;0),(24*(AC39-AB39)&lt;0.5)),0.5,24*(AC39-AB39))</f>
        <v>0</v>
      </c>
      <c r="AL39" s="75">
        <f>IF(OR(((LEFT(RIGHT(TEXT(C39,"H:mm am/pm"),5),2)="00")),((LEFT(RIGHT(TEXT(C39,"H:mm am/pm"),5),2)="15")),((LEFT(RIGHT(TEXT(C39,"H:mm am/pm"),5),2)="30")),((LEFT(RIGHT(TEXT(C39,"H:mm am/pm"),5),2)="45"))),0,1)</f>
        <v>0</v>
      </c>
      <c r="AM39" s="17">
        <f>IF(OR(((LEFT(RIGHT(TEXT(D39,"H:mm am/pm"),5),2)="00")),((LEFT(RIGHT(TEXT(D39,"H:mm am/pm"),5),2)="15")),((LEFT(RIGHT(TEXT(D39,"H:mm am/pm"),5),2)="30")),((LEFT(RIGHT(TEXT(D39,"H:mm am/pm"),5),2)="45"))),0,1)</f>
        <v>0</v>
      </c>
      <c r="AN39" s="17">
        <f>IF(OR(((LEFT(RIGHT(TEXT(E39,"H:mm am/pm"),5),2)="00")),((LEFT(RIGHT(TEXT(E39,"H:mm am/pm"),5),2)="15")),((LEFT(RIGHT(TEXT(E39,"H:mm am/pm"),5),2)="30")),((LEFT(RIGHT(TEXT(E39,"H:mm am/pm"),5),2)="45"))),0,1)</f>
        <v>0</v>
      </c>
      <c r="AO39" s="17">
        <f>IF(OR(((LEFT(RIGHT(TEXT(F39,"H:mm am/pm"),5),2)="00")),((LEFT(RIGHT(TEXT(F39,"H:mm am/pm"),5),2)="15")),((LEFT(RIGHT(TEXT(F39,"H:mm am/pm"),5),2)="30")),((LEFT(RIGHT(TEXT(F39,"H:mm am/pm"),5),2)="45"))),0,1)</f>
        <v>0</v>
      </c>
      <c r="AP39" s="17"/>
      <c r="AQ39" s="17">
        <f>IF(OR(((LEFT(RIGHT(TEXT(J39,"H:mm am/pm"),5),2)="00")),((LEFT(RIGHT(TEXT(J39,"H:mm am/pm"),5),2)="15")),((LEFT(RIGHT(TEXT(J39,"H:mm am/pm"),5),2)="30")),((LEFT(RIGHT(TEXT(J39,"H:mm am/pm"),5),2)="45"))),0,1)</f>
        <v>0</v>
      </c>
      <c r="AR39" s="17">
        <f>IF(OR(((LEFT(RIGHT(TEXT(K39,"H:mm am/pm"),5),2)="00")),((LEFT(RIGHT(TEXT(K39,"H:mm am/pm"),5),2)="15")),((LEFT(RIGHT(TEXT(K39,"H:mm am/pm"),5),2)="30")),((LEFT(RIGHT(TEXT(K39,"H:mm am/pm"),5),2)="45"))),0,1)</f>
        <v>0</v>
      </c>
      <c r="AS39" s="17">
        <f>IF(OR(((LEFT(RIGHT(TEXT(L39,"H:mm am/pm"),5),2)="00")),((LEFT(RIGHT(TEXT(L39,"H:mm am/pm"),5),2)="15")),((LEFT(RIGHT(TEXT(L39,"H:mm am/pm"),5),2)="30")),((LEFT(RIGHT(TEXT(L39,"H:mm am/pm"),5),2)="45"))),0,1)</f>
        <v>0</v>
      </c>
      <c r="AT39" s="17">
        <f>IF(OR(((LEFT(RIGHT(TEXT(M39,"H:mm am/pm"),5),2)="00")),((LEFT(RIGHT(TEXT(M39,"H:mm am/pm"),5),2)="15")),((LEFT(RIGHT(TEXT(M39,"H:mm am/pm"),5),2)="30")),((LEFT(RIGHT(TEXT(M39,"H:mm am/pm"),5),2)="45"))),0,1)</f>
        <v>0</v>
      </c>
      <c r="AU39" s="76"/>
      <c r="AW39" s="8">
        <f>IF(ISERROR(MATCH((ISBLANK(D39)+ISBLANK(E39)),$AY$13:$AY$17,0)),1,0)</f>
        <v>0</v>
      </c>
      <c r="AX39" s="8">
        <f>IF(ISERROR(MATCH((ISBLANK(K39)+ISBLANK(L39)),$AY$13:$AY$17,0)),1,0)</f>
        <v>0</v>
      </c>
      <c r="BA39" s="8">
        <v>7</v>
      </c>
    </row>
    <row r="40" spans="2:54" ht="15" customHeight="1" thickBot="1" x14ac:dyDescent="0.25">
      <c r="B40" s="81" t="str">
        <f>IF(G40&gt;20.2,"More Than 20 hours have been entered","")</f>
        <v/>
      </c>
      <c r="C40" s="8"/>
      <c r="D40" s="8"/>
      <c r="E40" s="8"/>
      <c r="F40" s="50" t="s">
        <v>32</v>
      </c>
      <c r="G40" s="82">
        <f>SUM(G27:G39)</f>
        <v>0</v>
      </c>
      <c r="H40" s="8"/>
      <c r="I40" s="81" t="str">
        <f>IF(N40&gt;20,"More Than 20 hours have been entered","")</f>
        <v/>
      </c>
      <c r="J40" s="8"/>
      <c r="K40" s="8"/>
      <c r="L40" s="8"/>
      <c r="M40" s="50" t="s">
        <v>36</v>
      </c>
      <c r="N40" s="82">
        <f>SUM(N27:N39)</f>
        <v>0</v>
      </c>
      <c r="AF40">
        <f>SUM(AF27:AF39)</f>
        <v>0</v>
      </c>
      <c r="AG40">
        <f>SUM(AG27:AG39)+AF40</f>
        <v>0</v>
      </c>
      <c r="AL40" s="83">
        <f>SUM(AL27:AL39)</f>
        <v>0</v>
      </c>
      <c r="AM40" s="84">
        <f>SUM(AM27:AM39)</f>
        <v>0</v>
      </c>
      <c r="AN40" s="84">
        <f>SUM(AN27:AN39)</f>
        <v>0</v>
      </c>
      <c r="AO40" s="84">
        <f>SUM(AO27:AO39)</f>
        <v>0</v>
      </c>
      <c r="AP40" s="84"/>
      <c r="AQ40" s="84">
        <f>SUM(AQ27:AQ39)</f>
        <v>0</v>
      </c>
      <c r="AR40" s="84">
        <f>SUM(AR27:AR39)</f>
        <v>0</v>
      </c>
      <c r="AS40" s="84">
        <f>SUM(AS27:AS39)</f>
        <v>0</v>
      </c>
      <c r="AT40" s="84">
        <f>SUM(AT27:AT39)</f>
        <v>0</v>
      </c>
      <c r="AU40" s="85">
        <f>SUM(AL40:AT40)</f>
        <v>0</v>
      </c>
      <c r="AW40" s="8">
        <f>SUM(AW27:AW39)</f>
        <v>0</v>
      </c>
      <c r="AX40">
        <f>SUM(+AW40)</f>
        <v>0</v>
      </c>
      <c r="BA40" s="8">
        <v>8</v>
      </c>
    </row>
    <row r="41" spans="2:54" s="8" customFormat="1" ht="0.75" customHeight="1" x14ac:dyDescent="0.2">
      <c r="B41" s="41"/>
    </row>
    <row r="42" spans="2:54" s="13" customFormat="1" ht="15" customHeight="1" x14ac:dyDescent="0.2">
      <c r="B42" s="13" t="str">
        <f>IF(AG40&gt;0,"&lt; A minimum of 1/2 hour for lunch must be taken when a shift is longer than 6 hours.","")</f>
        <v/>
      </c>
    </row>
    <row r="43" spans="2:54" s="13" customFormat="1" ht="15.75" customHeight="1" x14ac:dyDescent="0.2">
      <c r="B43" s="13" t="str">
        <f>IF(AU40&gt;0,"Correction required. Times must be on the hour or 15 minute increments thereof.","")</f>
        <v/>
      </c>
    </row>
    <row r="44" spans="2:54" s="13" customFormat="1" ht="15.75" customHeight="1" x14ac:dyDescent="0.2">
      <c r="B44" s="13" t="str">
        <f>IF(AX40=0,"","Lunch Out -or- Lunch In is missing.")</f>
        <v/>
      </c>
    </row>
    <row r="45" spans="2:54" s="41" customFormat="1" ht="15" customHeight="1" x14ac:dyDescent="0.2">
      <c r="B45" s="41" t="s">
        <v>66</v>
      </c>
    </row>
    <row r="46" spans="2:54" s="1" customFormat="1" ht="30" customHeight="1" x14ac:dyDescent="0.2">
      <c r="B46" s="86" t="s">
        <v>81</v>
      </c>
      <c r="C46" s="87"/>
      <c r="D46" s="87"/>
      <c r="E46" s="87"/>
      <c r="F46" s="87"/>
      <c r="G46" s="87"/>
      <c r="H46" s="87"/>
      <c r="I46" s="87"/>
      <c r="J46" s="87"/>
      <c r="K46" s="87"/>
      <c r="L46" s="88" t="s">
        <v>82</v>
      </c>
      <c r="M46" s="87"/>
      <c r="N46" s="89"/>
    </row>
    <row r="47" spans="2:54" s="1" customFormat="1" ht="12.75" x14ac:dyDescent="0.2">
      <c r="B47" s="116" t="s">
        <v>99</v>
      </c>
      <c r="C47" s="88"/>
      <c r="D47" s="88"/>
      <c r="E47" s="88"/>
      <c r="F47" s="22"/>
      <c r="G47" s="22"/>
      <c r="H47" s="22"/>
      <c r="I47" s="22"/>
      <c r="J47" s="22"/>
      <c r="K47" s="22"/>
      <c r="L47" s="22"/>
      <c r="M47" s="88"/>
      <c r="N47" s="117"/>
    </row>
    <row r="48" spans="2:54" s="1" customFormat="1" ht="21.75" customHeight="1" x14ac:dyDescent="0.2">
      <c r="B48" s="21" t="s">
        <v>83</v>
      </c>
      <c r="C48" s="22"/>
      <c r="D48" s="22"/>
      <c r="E48" s="22"/>
      <c r="F48" s="22"/>
      <c r="G48" s="22"/>
      <c r="H48" s="22"/>
      <c r="I48" s="22"/>
      <c r="J48" s="22"/>
      <c r="K48" s="22"/>
      <c r="L48" s="22" t="s">
        <v>82</v>
      </c>
      <c r="M48" s="22"/>
      <c r="N48" s="25"/>
    </row>
    <row r="49" spans="2:14" s="1" customFormat="1" ht="5.0999999999999996" customHeight="1" x14ac:dyDescent="0.2">
      <c r="B49" s="121"/>
      <c r="C49" s="88"/>
      <c r="D49" s="88"/>
      <c r="E49" s="88"/>
      <c r="F49" s="88"/>
      <c r="G49" s="88"/>
      <c r="H49" s="88"/>
      <c r="I49" s="88"/>
      <c r="J49" s="88"/>
      <c r="K49" s="88"/>
      <c r="L49" s="22"/>
      <c r="M49" s="88"/>
      <c r="N49" s="117"/>
    </row>
    <row r="50" spans="2:14" s="1" customFormat="1" ht="3.75" customHeight="1" x14ac:dyDescent="0.2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5"/>
    </row>
    <row r="51" spans="2:14" s="1" customFormat="1" ht="24" customHeight="1" x14ac:dyDescent="0.2">
      <c r="B51" s="14" t="s">
        <v>84</v>
      </c>
      <c r="C51" s="15"/>
      <c r="D51" s="15"/>
      <c r="E51" s="15"/>
      <c r="F51" s="15"/>
      <c r="G51" s="15"/>
      <c r="H51" s="15"/>
      <c r="I51" s="15"/>
      <c r="J51" s="15"/>
      <c r="K51" s="15"/>
      <c r="L51" s="15" t="s">
        <v>82</v>
      </c>
      <c r="M51" s="15"/>
      <c r="N51" s="90"/>
    </row>
    <row r="52" spans="2:14" ht="14.1" customHeight="1" x14ac:dyDescent="0.25">
      <c r="B52" s="91" t="s">
        <v>48</v>
      </c>
      <c r="G52" s="92" t="str">
        <f ca="1">IF(INFO("system")="Mac",CHAR(240),"")</f>
        <v/>
      </c>
    </row>
  </sheetData>
  <sheetProtection password="8769" sheet="1" objects="1" scenarios="1"/>
  <phoneticPr fontId="23" type="noConversion"/>
  <dataValidations xWindow="599" yWindow="254" count="11">
    <dataValidation allowBlank="1" showInputMessage="1" showErrorMessage="1" promptTitle="Library Tracking" prompt="Enter cost center." sqref="I2:N2"/>
    <dataValidation type="time" allowBlank="1" showInputMessage="1" showErrorMessage="1" errorTitle="Incorrect Time Format" error="Time may be entered using any valid Excel time format; for example: 1:45 PM._x000a_ _x000a_There must be a space between minutes and &quot;AM&quot; or &quot;PM.&quot;_x000a__x000a_Times must be on the hour or 15 minute increments thereof." promptTitle="Time In" prompt="Use 15 minute increments." sqref="C27 C29 C31 C33 C35 C37 C39 J27 J29 J31 J33 J35 J37 J39">
      <formula1>0</formula1>
      <formula2>0.989583333333333</formula2>
    </dataValidation>
    <dataValidation allowBlank="1" showErrorMessage="1" sqref="H7"/>
    <dataValidation allowBlank="1" showInputMessage="1" showErrorMessage="1" promptTitle="Last Name" prompt="Use TAB to advance to next cell." sqref="B7:D7"/>
    <dataValidation allowBlank="1" showInputMessage="1" showErrorMessage="1" promptTitle=" First Name" prompt="Use TAB to advance to next cell." sqref="F7:G7"/>
    <dataValidation allowBlank="1" showInputMessage="1" showErrorMessage="1" promptTitle="Middle Initial" prompt="Use TAB to advance to next cell." sqref="I7"/>
    <dataValidation type="time" allowBlank="1" showInputMessage="1" showErrorMessage="1" errorTitle="Incorrect Time Format" error="Time may be entered using any valid Excel time format; for example: 1:45 PM._x000a_ _x000a_There must be a space between minutes and &quot;AM&quot; or &quot;PM.&quot;_x000a__x000a_Times must be on the hour or 15 minute increments thereof." promptTitle="Lunch" prompt="Time out for lunch." sqref="D27 D29 D31 D33 D35 D37 D39 K27 K29 K31 K33 K35 K37 K39">
      <formula1>0</formula1>
      <formula2>0.989583333333333</formula2>
    </dataValidation>
    <dataValidation type="time" allowBlank="1" showInputMessage="1" showErrorMessage="1" errorTitle="Incorrect Time Format" error="Time may be entered using any valid Excel time format; for example: 1:45 PM._x000a_ _x000a_There must be a space between minutes and &quot;AM&quot; or &quot;PM.&quot;_x000a__x000a_Times must be on the hour or 15 minute increments thereof." promptTitle="Lunch" prompt="Time in from lunch." sqref="E27 E29 E31 E33 E35 E37 E39 L27 L29 L31 L33 L35 L37 L39">
      <formula1>0</formula1>
      <formula2>0.989583333333333</formula2>
    </dataValidation>
    <dataValidation type="time" allowBlank="1" showInputMessage="1" showErrorMessage="1" errorTitle="Incorrect Time Format" error="Time may be entered using any valid Excel time format; for example: 1:45 PM._x000a_ _x000a_There must be a space between minutes and &quot;AM&quot; or &quot;PM.&quot;_x000a__x000a_Times must be on the hour or 15 minute increments thereof." promptTitle="Time Out" prompt="Enter time for end of workday." sqref="F27 F29 F31 F33 F35 F37 F39 M27 M29 M31 M33 M35 M37 M39">
      <formula1>0</formula1>
      <formula2>0.989583333333333</formula2>
    </dataValidation>
    <dataValidation allowBlank="1" showErrorMessage="1" sqref="E7"/>
    <dataValidation type="date" operator="greaterThan" allowBlank="1" showInputMessage="1" showErrorMessage="1" promptTitle="Pay Period Starting Date" prompt="Use --/--/---- format. Use TAB key to advance to next form field." sqref="C9:E9">
      <formula1>18264</formula1>
    </dataValidation>
  </dataValidations>
  <printOptions horizontalCentered="1" verticalCentered="1"/>
  <pageMargins left="0.25" right="0.25" top="0.75" bottom="0.75" header="0.5" footer="0.5"/>
  <pageSetup scale="97" orientation="portrait" verticalDpi="4294967292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print="0" autoFill="0" autoLine="0" autoPict="0" altText="Permanent">
                <anchor moveWithCells="1">
                  <from>
                    <xdr:col>1</xdr:col>
                    <xdr:colOff>390525</xdr:colOff>
                    <xdr:row>10</xdr:row>
                    <xdr:rowOff>190500</xdr:rowOff>
                  </from>
                  <to>
                    <xdr:col>2</xdr:col>
                    <xdr:colOff>190500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print="0" autoFill="0" autoLine="0" autoPict="0" altText="This timesheet only">
                <anchor moveWithCells="1">
                  <from>
                    <xdr:col>3</xdr:col>
                    <xdr:colOff>390525</xdr:colOff>
                    <xdr:row>10</xdr:row>
                    <xdr:rowOff>190500</xdr:rowOff>
                  </from>
                  <to>
                    <xdr:col>4</xdr:col>
                    <xdr:colOff>190500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35"/>
  <sheetViews>
    <sheetView showGridLines="0" showRowColHeaders="0" zoomScale="92" zoomScaleNormal="92" zoomScaleSheetLayoutView="100" workbookViewId="0">
      <selection activeCell="J12" sqref="J12"/>
    </sheetView>
  </sheetViews>
  <sheetFormatPr defaultColWidth="11.5546875" defaultRowHeight="15" x14ac:dyDescent="0.2"/>
  <cols>
    <col min="1" max="1" width="3.44140625" customWidth="1"/>
    <col min="2" max="3" width="5.44140625" customWidth="1"/>
    <col min="4" max="4" width="12.6640625" customWidth="1"/>
    <col min="5" max="5" width="4.88671875" customWidth="1"/>
    <col min="6" max="6" width="8" customWidth="1"/>
  </cols>
  <sheetData>
    <row r="1" spans="1:11" ht="15.75" x14ac:dyDescent="0.25">
      <c r="A1" s="2" t="s">
        <v>93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3.25" x14ac:dyDescent="0.35">
      <c r="A2" s="136" t="s">
        <v>71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4" spans="1:11" ht="15.75" x14ac:dyDescent="0.25">
      <c r="B4" s="93" t="s">
        <v>72</v>
      </c>
    </row>
    <row r="5" spans="1:11" x14ac:dyDescent="0.2">
      <c r="C5" t="s">
        <v>26</v>
      </c>
    </row>
    <row r="6" spans="1:11" ht="15.75" x14ac:dyDescent="0.25">
      <c r="C6" t="s">
        <v>87</v>
      </c>
    </row>
    <row r="7" spans="1:11" x14ac:dyDescent="0.2">
      <c r="D7" t="s">
        <v>61</v>
      </c>
    </row>
    <row r="8" spans="1:11" x14ac:dyDescent="0.2">
      <c r="C8" t="s">
        <v>7</v>
      </c>
    </row>
    <row r="9" spans="1:11" x14ac:dyDescent="0.2">
      <c r="D9" t="s">
        <v>8</v>
      </c>
    </row>
    <row r="10" spans="1:11" x14ac:dyDescent="0.2">
      <c r="D10" t="s">
        <v>10</v>
      </c>
    </row>
    <row r="12" spans="1:11" ht="15.75" x14ac:dyDescent="0.25">
      <c r="B12" s="93" t="s">
        <v>89</v>
      </c>
    </row>
    <row r="13" spans="1:11" ht="15.75" x14ac:dyDescent="0.25">
      <c r="C13" t="s">
        <v>91</v>
      </c>
    </row>
    <row r="14" spans="1:11" ht="15.75" x14ac:dyDescent="0.25">
      <c r="C14" t="s">
        <v>11</v>
      </c>
    </row>
    <row r="16" spans="1:11" ht="15.75" x14ac:dyDescent="0.25">
      <c r="C16" s="93" t="s">
        <v>12</v>
      </c>
    </row>
    <row r="18" spans="2:11" ht="15.75" x14ac:dyDescent="0.25">
      <c r="D18" s="94" t="s">
        <v>13</v>
      </c>
      <c r="E18" s="95"/>
      <c r="F18" s="94" t="s">
        <v>14</v>
      </c>
      <c r="G18" s="96" t="s">
        <v>15</v>
      </c>
    </row>
    <row r="19" spans="2:11" ht="15.75" x14ac:dyDescent="0.25">
      <c r="D19" s="97" t="s">
        <v>16</v>
      </c>
      <c r="E19" s="98" t="s">
        <v>17</v>
      </c>
      <c r="F19" s="99">
        <v>0.33333333333333331</v>
      </c>
      <c r="G19" s="100" t="s">
        <v>75</v>
      </c>
      <c r="H19" s="101"/>
      <c r="I19" s="101"/>
      <c r="J19" s="101"/>
      <c r="K19" s="102"/>
    </row>
    <row r="20" spans="2:11" ht="15.75" x14ac:dyDescent="0.25">
      <c r="D20" s="97" t="s">
        <v>76</v>
      </c>
      <c r="E20" s="98" t="s">
        <v>17</v>
      </c>
      <c r="F20" s="99">
        <v>0.33333333333333331</v>
      </c>
      <c r="G20" s="100" t="s">
        <v>1</v>
      </c>
      <c r="H20" s="101"/>
      <c r="I20" s="101"/>
      <c r="J20" s="101"/>
      <c r="K20" s="102"/>
    </row>
    <row r="21" spans="2:11" ht="15.75" x14ac:dyDescent="0.25">
      <c r="D21" s="97" t="s">
        <v>2</v>
      </c>
      <c r="E21" s="98" t="s">
        <v>17</v>
      </c>
      <c r="F21" s="99">
        <v>0.33333333333333331</v>
      </c>
      <c r="G21" s="103" t="s">
        <v>3</v>
      </c>
      <c r="H21" s="101"/>
      <c r="I21" s="101"/>
      <c r="J21" s="101"/>
      <c r="K21" s="102"/>
    </row>
    <row r="22" spans="2:11" ht="15.75" x14ac:dyDescent="0.25">
      <c r="D22" s="97" t="s">
        <v>4</v>
      </c>
      <c r="E22" s="104" t="s">
        <v>17</v>
      </c>
      <c r="F22" s="99" t="s">
        <v>5</v>
      </c>
      <c r="G22" s="105" t="s">
        <v>29</v>
      </c>
      <c r="H22" s="101"/>
      <c r="I22" s="101"/>
      <c r="J22" s="101"/>
      <c r="K22" s="102"/>
    </row>
    <row r="23" spans="2:11" ht="15.75" x14ac:dyDescent="0.25">
      <c r="D23" s="97" t="s">
        <v>30</v>
      </c>
      <c r="E23" s="98" t="s">
        <v>17</v>
      </c>
      <c r="F23" s="104" t="s">
        <v>5</v>
      </c>
      <c r="G23" s="103" t="s">
        <v>31</v>
      </c>
      <c r="H23" s="101"/>
      <c r="I23" s="101"/>
      <c r="J23" s="101"/>
      <c r="K23" s="102"/>
    </row>
    <row r="24" spans="2:11" x14ac:dyDescent="0.2">
      <c r="D24" s="97" t="s">
        <v>67</v>
      </c>
      <c r="E24" s="98" t="s">
        <v>17</v>
      </c>
      <c r="F24" s="104" t="s">
        <v>5</v>
      </c>
      <c r="G24" s="100" t="s">
        <v>85</v>
      </c>
      <c r="H24" s="101"/>
      <c r="I24" s="101"/>
      <c r="J24" s="101"/>
      <c r="K24" s="102"/>
    </row>
    <row r="25" spans="2:11" x14ac:dyDescent="0.2">
      <c r="D25" s="97" t="s">
        <v>86</v>
      </c>
      <c r="E25" s="98" t="s">
        <v>17</v>
      </c>
      <c r="F25" s="99" t="s">
        <v>5</v>
      </c>
      <c r="G25" s="106" t="s">
        <v>69</v>
      </c>
      <c r="H25" s="107"/>
      <c r="I25" s="107"/>
      <c r="J25" s="107"/>
      <c r="K25" s="108"/>
    </row>
    <row r="26" spans="2:11" x14ac:dyDescent="0.2">
      <c r="D26" s="109"/>
      <c r="E26" s="110"/>
    </row>
    <row r="27" spans="2:11" ht="15.75" x14ac:dyDescent="0.25">
      <c r="B27" s="93" t="s">
        <v>52</v>
      </c>
      <c r="D27" s="109"/>
      <c r="E27" s="110"/>
    </row>
    <row r="28" spans="2:11" x14ac:dyDescent="0.2">
      <c r="C28" t="s">
        <v>70</v>
      </c>
      <c r="D28" s="109"/>
      <c r="E28" s="110"/>
    </row>
    <row r="29" spans="2:11" x14ac:dyDescent="0.2">
      <c r="C29" t="s">
        <v>25</v>
      </c>
      <c r="D29" s="109"/>
      <c r="E29" s="110"/>
    </row>
    <row r="30" spans="2:11" x14ac:dyDescent="0.2">
      <c r="D30" s="109"/>
      <c r="E30" s="110"/>
    </row>
    <row r="31" spans="2:11" ht="15.75" x14ac:dyDescent="0.25">
      <c r="B31" s="93" t="s">
        <v>78</v>
      </c>
    </row>
    <row r="32" spans="2:11" x14ac:dyDescent="0.2">
      <c r="C32" t="s">
        <v>79</v>
      </c>
    </row>
    <row r="34" spans="2:3" ht="15.75" x14ac:dyDescent="0.25">
      <c r="B34" s="93" t="s">
        <v>80</v>
      </c>
    </row>
    <row r="35" spans="2:3" x14ac:dyDescent="0.2">
      <c r="C35" t="s">
        <v>27</v>
      </c>
    </row>
  </sheetData>
  <sheetProtection password="8769" sheet="1" objects="1" scenarios="1"/>
  <phoneticPr fontId="23" type="noConversion"/>
  <printOptions horizontalCentered="1" verticalCentered="1"/>
  <pageMargins left="0.75" right="0.75" top="0.5" bottom="0.5" header="0.5" footer="0.5"/>
  <pageSetup scale="76" fitToHeight="0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Entry</vt:lpstr>
      <vt:lpstr>Instructions</vt:lpstr>
      <vt:lpstr>Entry</vt:lpstr>
      <vt:lpstr>Instructions</vt:lpstr>
      <vt:lpstr>Entry!Print_Area</vt:lpstr>
      <vt:lpstr>Instructions!Print_Area</vt:lpstr>
    </vt:vector>
  </TitlesOfParts>
  <Company>University at Buffalo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Student Time Sheet</dc:title>
  <dc:subject>Time Sheet</dc:subject>
  <dc:creator>James Gordon</dc:creator>
  <cp:keywords>Student, TimeSheet, Time, Attendance</cp:keywords>
  <cp:lastModifiedBy>Rzeszut, Samantha</cp:lastModifiedBy>
  <cp:lastPrinted>2009-07-15T13:56:48Z</cp:lastPrinted>
  <dcterms:created xsi:type="dcterms:W3CDTF">2001-11-20T18:26:03Z</dcterms:created>
  <dcterms:modified xsi:type="dcterms:W3CDTF">2019-04-15T18:28:27Z</dcterms:modified>
  <cp:category>Library Administration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partment">
    <vt:lpwstr>University Libraries</vt:lpwstr>
  </property>
  <property fmtid="{D5CDD505-2E9C-101B-9397-08002B2CF9AE}" pid="3" name="Owner">
    <vt:lpwstr>UB Foundation</vt:lpwstr>
  </property>
  <property fmtid="{D5CDD505-2E9C-101B-9397-08002B2CF9AE}" pid="4" name="Version">
    <vt:lpwstr>3.1</vt:lpwstr>
  </property>
  <property fmtid="{D5CDD505-2E9C-101B-9397-08002B2CF9AE}" pid="5" name="Updated">
    <vt:filetime>2008-08-26T04:00:00Z</vt:filetime>
  </property>
  <property fmtid="{D5CDD505-2E9C-101B-9397-08002B2CF9AE}" pid="6" name="Author">
    <vt:lpwstr>James Gordon</vt:lpwstr>
  </property>
  <property fmtid="{D5CDD505-2E9C-101B-9397-08002B2CF9AE}" pid="7" name="Note">
    <vt:lpwstr>Same as StudtXv3 but top fields are locked and has a new password</vt:lpwstr>
  </property>
</Properties>
</file>